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8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7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ait\Desktop\"/>
    </mc:Choice>
  </mc:AlternateContent>
  <bookViews>
    <workbookView xWindow="480" yWindow="36" windowWidth="21072" windowHeight="11568" tabRatio="849" activeTab="1"/>
  </bookViews>
  <sheets>
    <sheet name="Introduction" sheetId="10" r:id="rId1"/>
    <sheet name="Required Test" sheetId="9" r:id="rId2"/>
    <sheet name="PAHs" sheetId="3" r:id="rId3"/>
    <sheet name="Pesticides" sheetId="5" r:id="rId4"/>
    <sheet name="Trace Organics" sheetId="4" r:id="rId5"/>
    <sheet name="Organics" sheetId="6" r:id="rId6"/>
    <sheet name="Pharmaceutical" sheetId="17" r:id="rId7"/>
    <sheet name="Toxicity" sheetId="18" r:id="rId8"/>
    <sheet name="Table 1.1" sheetId="14" r:id="rId9"/>
    <sheet name="Table 1.2" sheetId="15" r:id="rId10"/>
    <sheet name="Table 1.3" sheetId="16" r:id="rId11"/>
    <sheet name="Table 1.4" sheetId="11" r:id="rId12"/>
    <sheet name="Table 1.6" sheetId="13" r:id="rId13"/>
    <sheet name="Table 1.7" sheetId="12" r:id="rId14"/>
  </sheets>
  <calcPr calcId="171027"/>
</workbook>
</file>

<file path=xl/calcChain.xml><?xml version="1.0" encoding="utf-8"?>
<calcChain xmlns="http://schemas.openxmlformats.org/spreadsheetml/2006/main">
  <c r="D25" i="9" l="1"/>
  <c r="C25" i="9"/>
  <c r="C21" i="9" l="1"/>
  <c r="C44" i="9" l="1"/>
  <c r="D19" i="9" l="1"/>
  <c r="C18" i="9"/>
  <c r="C35" i="9"/>
  <c r="F40" i="9"/>
  <c r="D40" i="9"/>
  <c r="D15" i="9" l="1"/>
  <c r="C15" i="9"/>
  <c r="D12" i="9"/>
  <c r="C12" i="9"/>
  <c r="C54" i="4" l="1"/>
  <c r="C53" i="4"/>
</calcChain>
</file>

<file path=xl/sharedStrings.xml><?xml version="1.0" encoding="utf-8"?>
<sst xmlns="http://schemas.openxmlformats.org/spreadsheetml/2006/main" count="653" uniqueCount="274">
  <si>
    <t>Unit</t>
  </si>
  <si>
    <t>Chronic</t>
  </si>
  <si>
    <t>Acute</t>
  </si>
  <si>
    <t>Notes</t>
  </si>
  <si>
    <t>Parameters</t>
  </si>
  <si>
    <t>Arsenic - Total</t>
  </si>
  <si>
    <t>Boron - Total</t>
  </si>
  <si>
    <t>Iron - Dissolved</t>
  </si>
  <si>
    <t>Molybdenum - Total</t>
  </si>
  <si>
    <t>Selenium - Total</t>
  </si>
  <si>
    <t>Silver - Total</t>
  </si>
  <si>
    <t>Thallium - Total</t>
  </si>
  <si>
    <t>Uranium - Total</t>
  </si>
  <si>
    <t>Zinc - Total</t>
  </si>
  <si>
    <t>mg/L</t>
  </si>
  <si>
    <t>Ions and General</t>
  </si>
  <si>
    <t>Chloride</t>
  </si>
  <si>
    <t>Chlorine</t>
  </si>
  <si>
    <t>Cyanide - Free</t>
  </si>
  <si>
    <t>Nitrate - N</t>
  </si>
  <si>
    <t>pH</t>
  </si>
  <si>
    <t>6.5 - 9.0</t>
  </si>
  <si>
    <t>TSS</t>
  </si>
  <si>
    <t>Aniline</t>
  </si>
  <si>
    <t>Benzene</t>
  </si>
  <si>
    <t>Carbon Tetrachloride (Tetra Chloromethane)</t>
  </si>
  <si>
    <t>Chloroform (Trichloromethane)</t>
  </si>
  <si>
    <t>Dichloroethane 1, 2</t>
  </si>
  <si>
    <t>Dichloromethane (Methylene Chloride)</t>
  </si>
  <si>
    <t>Diisopropanolamine (DIPA)</t>
  </si>
  <si>
    <t>Diethanolamine</t>
  </si>
  <si>
    <t>Di (2-ethylhexyl) phthalate</t>
  </si>
  <si>
    <t>Di-n-butyl -phthalate</t>
  </si>
  <si>
    <t>Ethylbenzene</t>
  </si>
  <si>
    <t>Hexachlorobutadiene (HCBD)</t>
  </si>
  <si>
    <t>Hydrazine</t>
  </si>
  <si>
    <t>Methanol</t>
  </si>
  <si>
    <t>Methyl tertiary-butyl ether (MTBE)</t>
  </si>
  <si>
    <t>Monoethanolamine</t>
  </si>
  <si>
    <t>Nonylphenol + ethoxylates</t>
  </si>
  <si>
    <t>Phenols - mono - and dihydric</t>
  </si>
  <si>
    <t>Styrene</t>
  </si>
  <si>
    <t>Sulfolane (Bondelane)</t>
  </si>
  <si>
    <t>Tetrachloroethylene (PCE; 1,1,2,2 - Tetrachloroethene)</t>
  </si>
  <si>
    <t>Toluene</t>
  </si>
  <si>
    <t>Trichloroethylene (TCE; 1,1,2-Trichloroethene)</t>
  </si>
  <si>
    <t>Xylene</t>
  </si>
  <si>
    <t>Acenaphthene</t>
  </si>
  <si>
    <t>Acridine</t>
  </si>
  <si>
    <t>Anthracene</t>
  </si>
  <si>
    <t>Benzo(a)pyrene</t>
  </si>
  <si>
    <t>Fluoranthene</t>
  </si>
  <si>
    <t>Flourene</t>
  </si>
  <si>
    <t>Naphthalene</t>
  </si>
  <si>
    <t>Phenanthrene</t>
  </si>
  <si>
    <t>Pyrene</t>
  </si>
  <si>
    <t>Quinoline</t>
  </si>
  <si>
    <t>Trace Organics - PAH</t>
  </si>
  <si>
    <t>Acrolein</t>
  </si>
  <si>
    <t>Aldicarb</t>
  </si>
  <si>
    <t>Atrazine</t>
  </si>
  <si>
    <t>Bromacil</t>
  </si>
  <si>
    <t>Bromoxynil</t>
  </si>
  <si>
    <t>Captan</t>
  </si>
  <si>
    <t>Carbaryl</t>
  </si>
  <si>
    <t>Carbofuran</t>
  </si>
  <si>
    <t>Chlorothalonil</t>
  </si>
  <si>
    <t>Chlorpyrifos</t>
  </si>
  <si>
    <t>Cyanazine</t>
  </si>
  <si>
    <t>D, 2,4 (2,4-D: 2,4-dichlorophenoxy acetic acid)</t>
  </si>
  <si>
    <t>DB,2,4 (2,4-DB: 4-(2,4-dichlorophenoxy) butyric acid)</t>
  </si>
  <si>
    <t>Deltamethrin</t>
  </si>
  <si>
    <t>Demeton</t>
  </si>
  <si>
    <t>Diazinon</t>
  </si>
  <si>
    <t>Dicamba</t>
  </si>
  <si>
    <t>Diclofop-methyl</t>
  </si>
  <si>
    <t>Didecyl dimethyl ammonium chloride (DDAC)</t>
  </si>
  <si>
    <t>Dimethoate</t>
  </si>
  <si>
    <t>Dinoseb</t>
  </si>
  <si>
    <t>Endosulfan</t>
  </si>
  <si>
    <t>Guthion (Azinphosmethyl)</t>
  </si>
  <si>
    <t>3-lodo-2-propynyl butyl carbamate (IPBC or lodocarb)</t>
  </si>
  <si>
    <t>Lindane (Hexachloro cyclohexane)</t>
  </si>
  <si>
    <t>Linuron</t>
  </si>
  <si>
    <t>Malathion</t>
  </si>
  <si>
    <t>MCPA (4-chloro-2-methyl phenoxy acetic acid)</t>
  </si>
  <si>
    <t>Mecoprop (MCPP)</t>
  </si>
  <si>
    <t>Metolachlor</t>
  </si>
  <si>
    <t>Metribuzin</t>
  </si>
  <si>
    <t>Mirex</t>
  </si>
  <si>
    <t>Parathion</t>
  </si>
  <si>
    <t>Permethrin</t>
  </si>
  <si>
    <t>Picloram</t>
  </si>
  <si>
    <t>Simazine</t>
  </si>
  <si>
    <t>Tebuthiuron</t>
  </si>
  <si>
    <t>Triallate</t>
  </si>
  <si>
    <t>Tributyltin (TBT)</t>
  </si>
  <si>
    <t>Trichlorfon</t>
  </si>
  <si>
    <t>Trifluralin</t>
  </si>
  <si>
    <t>Triphenyltin</t>
  </si>
  <si>
    <t>Sulphide - total</t>
  </si>
  <si>
    <t>BTEX, F1 &amp; F2</t>
  </si>
  <si>
    <t>Chromium Total  - Hexavalent (Cr VI)</t>
  </si>
  <si>
    <t>Chromium Total  - Trivalent (Cr III)</t>
  </si>
  <si>
    <t>Mercury  - Total</t>
  </si>
  <si>
    <t>Mercury Total  - Methyl</t>
  </si>
  <si>
    <t>Petroleum Hydrocarbons  - F1</t>
  </si>
  <si>
    <t>Petroleum Hydrcarbons - F2</t>
  </si>
  <si>
    <t>NG</t>
  </si>
  <si>
    <t>NG - No Guidelines</t>
  </si>
  <si>
    <t>Chlorobenzenes  - Mono</t>
  </si>
  <si>
    <t>Chlorobenzenes - Tetra (1, 2, 3, 4)</t>
  </si>
  <si>
    <t>Chlorobenzenes - Penta</t>
  </si>
  <si>
    <t>Chlorophenols - Pentachlorophenol</t>
  </si>
  <si>
    <t>2 - Includes 2, 4-2-5-2, 6-3, 4 and 3, 5-dichlorophenol</t>
  </si>
  <si>
    <t>3 - Includes 2, 3, 4-2, 3, 5-2, 3, 6-2, 4, 5-2, 4, 6-trichlorophenol</t>
  </si>
  <si>
    <t>1 - Includes 2-3 and 4-chlorophenol</t>
  </si>
  <si>
    <t>4 - Includes 2, 3, 4, 5-2, 3, 4, 6- and 3, 4, 5, 6-tetrachlorophenol</t>
  </si>
  <si>
    <t>Polybrominated Diphenyl Ethers (PBDEs) - triBDE - total</t>
  </si>
  <si>
    <t>Polybrominated Diphenyl Ethers (PBDEs) - tetraBDE - total</t>
  </si>
  <si>
    <t>Polybrominated Diphenyl Ethers (PBDEs) - pentaBDE - total</t>
  </si>
  <si>
    <t>Polybrominated Diphenyl Ethers (PBDEs) - pentaBDE - BDE99</t>
  </si>
  <si>
    <t>Polybrominated Diphenyl Ethers (PBDEs) - pentaBDE - BDE100</t>
  </si>
  <si>
    <t>Polybrominated Diphenyl Ethers (PBDEs) - hexaBDE - total</t>
  </si>
  <si>
    <t>Polybrominated Diphenyl Ethers (PBDEs) - heptaBDE - total</t>
  </si>
  <si>
    <t>Polybrominated Diphenyl Ethers (PBDEs) - octaBDE - total</t>
  </si>
  <si>
    <t>Glycols - Diethylene glycol</t>
  </si>
  <si>
    <t>Glycols - Ethylene glycol</t>
  </si>
  <si>
    <t>Glycols - 1,2 Propylene glycol</t>
  </si>
  <si>
    <t>Glycols - Triethylene glycol</t>
  </si>
  <si>
    <t>Glyphosate - Most formulations</t>
  </si>
  <si>
    <t>Glyphosate - Pure glyphosate</t>
  </si>
  <si>
    <t>Methoprene - most waters</t>
  </si>
  <si>
    <t>Methoprene - target organism management value</t>
  </si>
  <si>
    <r>
      <t>Chlorophenols - Mono</t>
    </r>
    <r>
      <rPr>
        <vertAlign val="superscript"/>
        <sz val="9"/>
        <color theme="1"/>
        <rFont val="Calibri"/>
        <family val="2"/>
        <scheme val="minor"/>
      </rPr>
      <t>1</t>
    </r>
  </si>
  <si>
    <r>
      <t>Chlorophenols - Di</t>
    </r>
    <r>
      <rPr>
        <vertAlign val="superscript"/>
        <sz val="9"/>
        <color theme="1"/>
        <rFont val="Calibri"/>
        <family val="2"/>
        <scheme val="minor"/>
      </rPr>
      <t>2</t>
    </r>
  </si>
  <si>
    <r>
      <t>Chlorophenols - Tri</t>
    </r>
    <r>
      <rPr>
        <vertAlign val="superscript"/>
        <sz val="9"/>
        <color theme="1"/>
        <rFont val="Calibri"/>
        <family val="2"/>
        <scheme val="minor"/>
      </rPr>
      <t>3</t>
    </r>
  </si>
  <si>
    <r>
      <t>Chlorophenols - Tetra</t>
    </r>
    <r>
      <rPr>
        <vertAlign val="superscript"/>
        <sz val="9"/>
        <color theme="1"/>
        <rFont val="Calibri"/>
        <family val="2"/>
        <scheme val="minor"/>
      </rPr>
      <t>4</t>
    </r>
  </si>
  <si>
    <r>
      <t>Resin acids - Dehydroabietic (DHA)</t>
    </r>
    <r>
      <rPr>
        <vertAlign val="superscript"/>
        <sz val="9"/>
        <color theme="1"/>
        <rFont val="Calibri"/>
        <family val="2"/>
        <scheme val="minor"/>
      </rPr>
      <t>5</t>
    </r>
  </si>
  <si>
    <r>
      <t>Resin acids - Total</t>
    </r>
    <r>
      <rPr>
        <vertAlign val="superscript"/>
        <sz val="9"/>
        <color theme="1"/>
        <rFont val="Calibri"/>
        <family val="2"/>
        <scheme val="minor"/>
      </rPr>
      <t>5</t>
    </r>
  </si>
  <si>
    <r>
      <t>Aluminum - Dissolved</t>
    </r>
    <r>
      <rPr>
        <vertAlign val="superscript"/>
        <sz val="9"/>
        <color theme="1"/>
        <rFont val="Calibri"/>
        <family val="2"/>
        <scheme val="minor"/>
      </rPr>
      <t>1</t>
    </r>
  </si>
  <si>
    <r>
      <t>Cadmium - Total</t>
    </r>
    <r>
      <rPr>
        <vertAlign val="superscript"/>
        <sz val="9"/>
        <color theme="1"/>
        <rFont val="Calibri"/>
        <family val="2"/>
        <scheme val="minor"/>
      </rPr>
      <t>2</t>
    </r>
  </si>
  <si>
    <r>
      <t>Copper - Total</t>
    </r>
    <r>
      <rPr>
        <vertAlign val="superscript"/>
        <sz val="9"/>
        <color theme="1"/>
        <rFont val="Calibri"/>
        <family val="2"/>
        <scheme val="minor"/>
      </rPr>
      <t>2</t>
    </r>
  </si>
  <si>
    <r>
      <t>Lead - Total</t>
    </r>
    <r>
      <rPr>
        <vertAlign val="superscript"/>
        <sz val="9"/>
        <color theme="1"/>
        <rFont val="Calibri"/>
        <family val="2"/>
        <scheme val="minor"/>
      </rPr>
      <t>2</t>
    </r>
  </si>
  <si>
    <r>
      <t>Nickel - Total</t>
    </r>
    <r>
      <rPr>
        <vertAlign val="superscript"/>
        <sz val="9"/>
        <color theme="1"/>
        <rFont val="Calibri"/>
        <family val="2"/>
        <scheme val="minor"/>
      </rPr>
      <t>2</t>
    </r>
  </si>
  <si>
    <r>
      <t>Hardness (CaCO</t>
    </r>
    <r>
      <rPr>
        <vertAlign val="subscript"/>
        <sz val="9"/>
        <color theme="1"/>
        <rFont val="Calibri"/>
        <family val="2"/>
        <scheme val="minor"/>
      </rPr>
      <t>3)</t>
    </r>
  </si>
  <si>
    <r>
      <t>Sulphate</t>
    </r>
    <r>
      <rPr>
        <vertAlign val="superscript"/>
        <sz val="9"/>
        <color theme="1"/>
        <rFont val="Calibri"/>
        <family val="2"/>
        <scheme val="minor"/>
      </rPr>
      <t>3</t>
    </r>
  </si>
  <si>
    <r>
      <t>Alkalinity (as CaCO</t>
    </r>
    <r>
      <rPr>
        <vertAlign val="subscript"/>
        <sz val="9"/>
        <color theme="1"/>
        <rFont val="Calibri"/>
        <family val="2"/>
        <scheme val="minor"/>
      </rPr>
      <t>3)</t>
    </r>
  </si>
  <si>
    <t>Chlorobenzenes - Di - 1, 2</t>
  </si>
  <si>
    <t>Chlorobenzenes - Di - 1, 3</t>
  </si>
  <si>
    <t>Chlorobenzenes - Di - 1, 4</t>
  </si>
  <si>
    <t>Chlorobenzenes - Tri - 1, 2, 3</t>
  </si>
  <si>
    <t>Chlorobenzenes - Tri - 1, 2, 4</t>
  </si>
  <si>
    <r>
      <t>Nitrite - N</t>
    </r>
    <r>
      <rPr>
        <vertAlign val="superscript"/>
        <sz val="9"/>
        <color theme="1"/>
        <rFont val="Calibri"/>
        <family val="2"/>
        <scheme val="minor"/>
      </rPr>
      <t>4</t>
    </r>
  </si>
  <si>
    <r>
      <t>Ammonia - N - Total</t>
    </r>
    <r>
      <rPr>
        <vertAlign val="superscript"/>
        <sz val="9"/>
        <color theme="1"/>
        <rFont val="Calibri"/>
        <family val="2"/>
        <scheme val="minor"/>
      </rPr>
      <t>5</t>
    </r>
  </si>
  <si>
    <t xml:space="preserve">                                                                                                      </t>
  </si>
  <si>
    <t>Result   (mg/L)</t>
  </si>
  <si>
    <t>Not required unless Total Mercury is over the limit</t>
  </si>
  <si>
    <t>1 - Guideline limit applies to pH values of 6.5 -9. For pH &lt;6.5 see Table 1.1 in EQGFASW</t>
  </si>
  <si>
    <t>2 - Varies with hardness. See Table 1.3 in EQGFASW</t>
  </si>
  <si>
    <t>3 - Varies with hardness. See Table 1.7 in EQGFASW</t>
  </si>
  <si>
    <t>4 - Varies with Chloride. See Table 1.4 in EQGFASW</t>
  </si>
  <si>
    <t>5 - Varies with pH and temperature. See Table 1.2 in EQGFASW</t>
  </si>
  <si>
    <t xml:space="preserve">                                                                                                  </t>
  </si>
  <si>
    <t>NG - No Guideline</t>
  </si>
  <si>
    <t>5 - See Table 1.6 in EQGFASW</t>
  </si>
  <si>
    <t>Optional - Organics</t>
  </si>
  <si>
    <t>Guideline Limit</t>
  </si>
  <si>
    <t>Table 1.4 Nitrite-N guidelines for the protection of aquatic life at varying chloride</t>
  </si>
  <si>
    <t>30-d Average Nitrite as N (mg/L)</t>
  </si>
  <si>
    <t>Maximum Nitrite as N (mg/L)</t>
  </si>
  <si>
    <t>Table 1.7 Sulphate guidelines for the protection of aquatic life at varying hardness</t>
  </si>
  <si>
    <t>Water Hardness (mg/L)</t>
  </si>
  <si>
    <t>Sulphate Guideline (mg/L)</t>
  </si>
  <si>
    <t>Very soft (0 - 30)</t>
  </si>
  <si>
    <t>Soft to moderately soft (31 - 75)</t>
  </si>
  <si>
    <t>Moderately soft/hard to hard (76 - 180)</t>
  </si>
  <si>
    <t>Very hard (181 - 250)</t>
  </si>
  <si>
    <t>&gt;250</t>
  </si>
  <si>
    <t>Neet to determine based on site water</t>
  </si>
  <si>
    <t>Table 1.6 Resin acid guidelines for the protection of aquatic life at varying pH</t>
  </si>
  <si>
    <t>Receiving Water pH</t>
  </si>
  <si>
    <t>DHA (mg/L)</t>
  </si>
  <si>
    <t>Total other Resin acids (mg/L)</t>
  </si>
  <si>
    <t>Temperature</t>
  </si>
  <si>
    <t>Ammonia - N - Un-ionized</t>
  </si>
  <si>
    <t>Chloride (mg/L)</t>
  </si>
  <si>
    <t>Less than 2</t>
  </si>
  <si>
    <t>2 to 4</t>
  </si>
  <si>
    <t>4 to 6</t>
  </si>
  <si>
    <t>6 to 8</t>
  </si>
  <si>
    <t>8 to 10</t>
  </si>
  <si>
    <t>Greater than 10</t>
  </si>
  <si>
    <t>Lab Work Order #</t>
  </si>
  <si>
    <t>Project Name</t>
  </si>
  <si>
    <t>Lab Name</t>
  </si>
  <si>
    <t xml:space="preserve"> pH</t>
  </si>
  <si>
    <t>Dissolved Aluminum(mg/L)</t>
  </si>
  <si>
    <t>Long Term (Chronic)</t>
  </si>
  <si>
    <t>Short Term (Acute)</t>
  </si>
  <si>
    <t>Table 1.1  Aluminum guidelines for protection of aquatic life at varying pH</t>
  </si>
  <si>
    <r>
      <t>For pH values &lt;6.5, acute equation is {e</t>
    </r>
    <r>
      <rPr>
        <vertAlign val="superscript"/>
        <sz val="11"/>
        <color theme="1"/>
        <rFont val="Calibri"/>
        <family val="2"/>
        <scheme val="minor"/>
      </rPr>
      <t>(1.209 - 2.2426 (pH) + 0.286 (pH)^2)</t>
    </r>
    <r>
      <rPr>
        <sz val="11"/>
        <color theme="1"/>
        <rFont val="Calibri"/>
        <family val="2"/>
        <scheme val="minor"/>
      </rPr>
      <t>} x 1000</t>
    </r>
  </si>
  <si>
    <r>
      <t>For pH values &lt;6.5, chronic equation is  {e</t>
    </r>
    <r>
      <rPr>
        <vertAlign val="superscript"/>
        <sz val="11"/>
        <color theme="1"/>
        <rFont val="Calibri"/>
        <family val="2"/>
        <scheme val="minor"/>
      </rPr>
      <t>(1.6 - 3.327 (pH) + 0.402 (pH)^2)</t>
    </r>
    <r>
      <rPr>
        <sz val="11"/>
        <color theme="1"/>
        <rFont val="Calibri"/>
        <family val="2"/>
        <scheme val="minor"/>
      </rPr>
      <t>} x 1000</t>
    </r>
  </si>
  <si>
    <r>
      <t>Table 1.2  Ammonia guidelines for protection of aquatic life at varying pH and temperature - Total ammonia, as mg/L of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-N</t>
    </r>
  </si>
  <si>
    <t>Temperature - Celcius</t>
  </si>
  <si>
    <t>Values falling outside the shaded region should be used with caution.</t>
  </si>
  <si>
    <r>
      <t>To calculate un-ionized ammonia fraction (</t>
    </r>
    <r>
      <rPr>
        <i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):</t>
    </r>
    <r>
      <rPr>
        <i/>
        <sz val="11"/>
        <color theme="1"/>
        <rFont val="Calibri"/>
        <family val="2"/>
        <scheme val="minor"/>
      </rPr>
      <t xml:space="preserve">f = </t>
    </r>
    <r>
      <rPr>
        <sz val="11"/>
        <color theme="1"/>
        <rFont val="Calibri"/>
        <family val="2"/>
        <scheme val="minor"/>
      </rPr>
      <t>1/10</t>
    </r>
    <r>
      <rPr>
        <vertAlign val="superscript"/>
        <sz val="11"/>
        <color theme="1"/>
        <rFont val="Calibri"/>
        <family val="2"/>
        <scheme val="minor"/>
      </rPr>
      <t xml:space="preserve"> {(pKa - pH) + 1}</t>
    </r>
  </si>
  <si>
    <t>Where pKa = 0.09101821 + 2729.92/T</t>
  </si>
  <si>
    <t>T = Temperature in K</t>
  </si>
  <si>
    <r>
      <t xml:space="preserve">T (in K) = T (in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C) = 273.15</t>
    </r>
  </si>
  <si>
    <r>
      <t>Total in NH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Guideline (as N) = (0.019/</t>
    </r>
    <r>
      <rPr>
        <i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>) x 0.8224</t>
    </r>
  </si>
  <si>
    <t>Total convert to mg/L total ammonia, multiply the corresponding guideline value by 1.216</t>
  </si>
  <si>
    <t>Table 1.3  Metal guidelines for The Protection of Aquatic Life at varying hardness</t>
  </si>
  <si>
    <r>
      <t>Hardness - CaCo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(mg/L)</t>
    </r>
  </si>
  <si>
    <t>Cadmium (mg/L)</t>
  </si>
  <si>
    <t>Long-term (Chronic)</t>
  </si>
  <si>
    <t>Short-term (Acute)</t>
  </si>
  <si>
    <t>Copper (mg/L)</t>
  </si>
  <si>
    <t>Lead (mg/L)</t>
  </si>
  <si>
    <t>Nickel (mg/L)</t>
  </si>
  <si>
    <t>Cadmium:</t>
  </si>
  <si>
    <t>Copper:</t>
  </si>
  <si>
    <t>Lead:</t>
  </si>
  <si>
    <t>Nickel:</t>
  </si>
  <si>
    <r>
      <t xml:space="preserve">At hardness </t>
    </r>
    <r>
      <rPr>
        <sz val="9"/>
        <color theme="1"/>
        <rFont val="Calibri"/>
        <family val="2"/>
      </rPr>
      <t>≥ 17 mg/L and ≤ 280 mg/L, long-term equation is 10</t>
    </r>
    <r>
      <rPr>
        <vertAlign val="superscript"/>
        <sz val="9"/>
        <color theme="1"/>
        <rFont val="Calibri"/>
        <family val="2"/>
      </rPr>
      <t>{0.83[log 10 (hardness) - 2.46]}</t>
    </r>
  </si>
  <si>
    <r>
      <t xml:space="preserve">At hardness </t>
    </r>
    <r>
      <rPr>
        <sz val="9"/>
        <color theme="1"/>
        <rFont val="Calibri"/>
        <family val="2"/>
      </rPr>
      <t>≥ 5.3 mg/L and ≤ 360 mg/L, short-term equation is 10</t>
    </r>
    <r>
      <rPr>
        <vertAlign val="superscript"/>
        <sz val="9"/>
        <color theme="1"/>
        <rFont val="Calibri"/>
        <family val="2"/>
      </rPr>
      <t>{1.016[log 10 (hardness) - 1.71]}</t>
    </r>
  </si>
  <si>
    <r>
      <t>Short-term equation is (e</t>
    </r>
    <r>
      <rPr>
        <vertAlign val="superscript"/>
        <sz val="9"/>
        <color theme="1"/>
        <rFont val="Calibri"/>
        <family val="2"/>
        <scheme val="minor"/>
      </rPr>
      <t>{0.979123[ln(hardness)] - 8.64497}</t>
    </r>
    <r>
      <rPr>
        <sz val="9"/>
        <color theme="1"/>
        <rFont val="Calibri"/>
        <family val="2"/>
        <scheme val="minor"/>
      </rPr>
      <t>) x 1000</t>
    </r>
  </si>
  <si>
    <r>
      <t xml:space="preserve">At hardness &gt; 60 mg/L and </t>
    </r>
    <r>
      <rPr>
        <sz val="9"/>
        <color theme="1"/>
        <rFont val="Calibri"/>
        <family val="2"/>
      </rPr>
      <t>≤ 180 mg/L, long-term equation is e</t>
    </r>
    <r>
      <rPr>
        <vertAlign val="superscript"/>
        <sz val="9"/>
        <color theme="1"/>
        <rFont val="Calibri"/>
        <family val="2"/>
      </rPr>
      <t>{1.273[ln(hardness)] - 4.705}</t>
    </r>
  </si>
  <si>
    <r>
      <t>Long-term equation is e</t>
    </r>
    <r>
      <rPr>
        <vertAlign val="superscript"/>
        <sz val="9"/>
        <color theme="1"/>
        <rFont val="Calibri"/>
        <family val="2"/>
        <scheme val="minor"/>
      </rPr>
      <t>{0.846[ln(hardness) + 0.0584}</t>
    </r>
  </si>
  <si>
    <r>
      <t>Short-term equation is e</t>
    </r>
    <r>
      <rPr>
        <vertAlign val="superscript"/>
        <sz val="9"/>
        <color theme="1"/>
        <rFont val="Calibri"/>
        <family val="2"/>
        <scheme val="minor"/>
      </rPr>
      <t>{0.846[ln(hardness) + 2.255}</t>
    </r>
  </si>
  <si>
    <t>Result (mg/L)</t>
  </si>
  <si>
    <t>Cobalt (mg/L)</t>
  </si>
  <si>
    <t>Cobalt:</t>
  </si>
  <si>
    <r>
      <t>At hardness ≥ 52 mg/L and ≤ 396 mg/L, long-term equation is e</t>
    </r>
    <r>
      <rPr>
        <vertAlign val="superscript"/>
        <sz val="9"/>
        <color theme="1"/>
        <rFont val="Calibri"/>
        <family val="2"/>
        <scheme val="minor"/>
      </rPr>
      <t>{(0.414[ln(hardness)] - 1.887}</t>
    </r>
  </si>
  <si>
    <r>
      <t>Cobalt - Total</t>
    </r>
    <r>
      <rPr>
        <vertAlign val="superscript"/>
        <sz val="9"/>
        <color theme="1"/>
        <rFont val="Calibri"/>
        <family val="2"/>
        <scheme val="minor"/>
      </rPr>
      <t>2</t>
    </r>
  </si>
  <si>
    <t>Benz(a)anthracene</t>
  </si>
  <si>
    <t>Metals/Metalloids</t>
  </si>
  <si>
    <t>Imidacloprid</t>
  </si>
  <si>
    <t>Methoxychlor</t>
  </si>
  <si>
    <r>
      <t>Chlorinated Alkanes - Short Chain (C</t>
    </r>
    <r>
      <rPr>
        <vertAlign val="subscript"/>
        <sz val="9"/>
        <color theme="1"/>
        <rFont val="Calibri"/>
        <family val="2"/>
        <scheme val="minor"/>
      </rPr>
      <t>10-13</t>
    </r>
    <r>
      <rPr>
        <sz val="9"/>
        <color theme="1"/>
        <rFont val="Calibri"/>
        <family val="2"/>
        <scheme val="minor"/>
      </rPr>
      <t>)</t>
    </r>
  </si>
  <si>
    <r>
      <t>Chlorinated Alkanes - Medium Chain (C</t>
    </r>
    <r>
      <rPr>
        <vertAlign val="subscript"/>
        <sz val="9"/>
        <color theme="1"/>
        <rFont val="Calibri"/>
        <family val="2"/>
        <scheme val="minor"/>
      </rPr>
      <t>14-17)</t>
    </r>
  </si>
  <si>
    <r>
      <t>Chlorinated Alkanes - Long Chain (C</t>
    </r>
    <r>
      <rPr>
        <vertAlign val="subscript"/>
        <sz val="9"/>
        <color theme="1"/>
        <rFont val="Calibri"/>
        <family val="2"/>
      </rPr>
      <t>≥18</t>
    </r>
    <r>
      <rPr>
        <sz val="9"/>
        <color theme="1"/>
        <rFont val="Calibri"/>
        <family val="2"/>
        <scheme val="minor"/>
      </rPr>
      <t>)</t>
    </r>
  </si>
  <si>
    <t>Hexabromocyclododedane (HBCD)</t>
  </si>
  <si>
    <t>Tetrabromobisphenol A (TBBPA)</t>
  </si>
  <si>
    <t>Varies with pH</t>
  </si>
  <si>
    <t>Pharmaceutically Active Compounds</t>
  </si>
  <si>
    <r>
      <t>Ethinylestradiol, 17</t>
    </r>
    <r>
      <rPr>
        <sz val="9"/>
        <color theme="1"/>
        <rFont val="Calibri"/>
        <family val="2"/>
      </rPr>
      <t>α- (EE2)</t>
    </r>
  </si>
  <si>
    <t>Carbamazepine</t>
  </si>
  <si>
    <t>Toxicity</t>
  </si>
  <si>
    <t>Toxic Units</t>
  </si>
  <si>
    <r>
      <t>1 TU</t>
    </r>
    <r>
      <rPr>
        <vertAlign val="subscript"/>
        <sz val="9"/>
        <color theme="1"/>
        <rFont val="Calibri"/>
        <family val="2"/>
        <scheme val="minor"/>
      </rPr>
      <t>C</t>
    </r>
  </si>
  <si>
    <r>
      <t>0.3 TU</t>
    </r>
    <r>
      <rPr>
        <vertAlign val="subscript"/>
        <sz val="9"/>
        <color theme="1"/>
        <rFont val="Calibri"/>
        <family val="2"/>
        <scheme val="minor"/>
      </rPr>
      <t>A</t>
    </r>
  </si>
  <si>
    <t xml:space="preserve"> - On certain cells that are blank, they will auto populate once the proper parameters are entered. Ex. Hardness or pH or Temperature.</t>
  </si>
  <si>
    <t xml:space="preserve"> - If your baseline results have a less than (&lt;) symbol, please do not enter that symbol in the cell but note it in the Notes column.</t>
  </si>
  <si>
    <t>TIPS:</t>
  </si>
  <si>
    <t>Chloride (mg/L) Lower Limit</t>
  </si>
  <si>
    <t>Water Hardness (mg/L) Lower Limit</t>
  </si>
  <si>
    <t>Project Address</t>
  </si>
  <si>
    <t>Water Sampling Date</t>
  </si>
  <si>
    <t xml:space="preserve"> - If your result exceeds Acute and/or Chronic guideline limits one or both will be highlighted. </t>
  </si>
  <si>
    <t>- Please note that all units are in mg/L.</t>
  </si>
  <si>
    <t>NOTES:</t>
  </si>
  <si>
    <t>Laboratory Water Quality Results Table</t>
  </si>
  <si>
    <t xml:space="preserve">REQUIRED </t>
  </si>
  <si>
    <r>
      <t xml:space="preserve">Only the </t>
    </r>
    <r>
      <rPr>
        <b/>
        <sz val="12"/>
        <color theme="1"/>
        <rFont val="Calibri"/>
        <family val="2"/>
        <scheme val="minor"/>
      </rPr>
      <t>Required Test</t>
    </r>
    <r>
      <rPr>
        <sz val="12"/>
        <color theme="1"/>
        <rFont val="Calibri"/>
        <family val="2"/>
        <scheme val="minor"/>
      </rPr>
      <t xml:space="preserve"> tab parameter is needed unless additional parameters are requested by the issuing inspector or there are known contaminants/parameters of concern.</t>
    </r>
  </si>
  <si>
    <t>Environmental Quality Guidelines for Alberta Surface Waters</t>
  </si>
  <si>
    <t>LINKS:</t>
  </si>
  <si>
    <t>Pursuant to The City of Calgary's Drainage Code of Practice, Laboratory Water Quality Results Table must be filled out and submitted when Schedule A – Site Drainage Self Assessment and Application determines additional water test is required.</t>
  </si>
  <si>
    <t>Drainage Code of Practice</t>
  </si>
  <si>
    <t>Optional - PAHs</t>
  </si>
  <si>
    <t>Optional - Pesticides</t>
  </si>
  <si>
    <t>Optional - Trace Organics</t>
  </si>
  <si>
    <t>Optional - Pharmaceuticals</t>
  </si>
  <si>
    <t>Optional - Toxicity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</si>
</sst>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"/>
    <numFmt numFmtId="165" formatCode="0.000"/>
    <numFmt numFmtId="166" formatCode="0.00000"/>
    <numFmt numFmtId="167" formatCode="0.0000"/>
    <numFmt numFmtId="168" formatCode="0.0"/>
    <numFmt numFmtId="169" formatCode="#,##0.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bscript"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</font>
    <font>
      <vertAlign val="superscript"/>
      <sz val="9"/>
      <color theme="1"/>
      <name val="Calibri"/>
      <family val="2"/>
    </font>
    <font>
      <vertAlign val="subscript"/>
      <sz val="9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7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Fill="1"/>
    <xf numFmtId="0" fontId="5" fillId="0" borderId="2" xfId="0" applyFont="1" applyBorder="1" applyAlignment="1">
      <alignment horizont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4" fillId="0" borderId="16" xfId="0" applyFont="1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23" xfId="0" applyFont="1" applyBorder="1" applyAlignment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23" xfId="0" applyFont="1" applyBorder="1" applyAlignment="1">
      <alignment horizontal="center" wrapText="1"/>
    </xf>
    <xf numFmtId="0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22" xfId="0" applyFont="1" applyBorder="1" applyAlignment="1" applyProtection="1">
      <alignment horizontal="left"/>
      <protection locked="0"/>
    </xf>
    <xf numFmtId="0" fontId="4" fillId="0" borderId="24" xfId="0" applyFont="1" applyBorder="1"/>
    <xf numFmtId="0" fontId="4" fillId="0" borderId="25" xfId="0" applyFont="1" applyBorder="1" applyAlignment="1">
      <alignment horizontal="center"/>
    </xf>
    <xf numFmtId="0" fontId="4" fillId="0" borderId="25" xfId="0" applyFont="1" applyFill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0" xfId="0" applyFont="1" applyFill="1" applyBorder="1" applyAlignment="1"/>
    <xf numFmtId="0" fontId="4" fillId="0" borderId="24" xfId="0" applyFont="1" applyBorder="1" applyAlignment="1"/>
    <xf numFmtId="0" fontId="4" fillId="0" borderId="25" xfId="0" applyFont="1" applyBorder="1" applyAlignment="1" applyProtection="1">
      <alignment horizontal="center"/>
      <protection locked="0"/>
    </xf>
    <xf numFmtId="0" fontId="4" fillId="0" borderId="18" xfId="0" applyFont="1" applyBorder="1" applyAlignment="1"/>
    <xf numFmtId="0" fontId="4" fillId="0" borderId="20" xfId="0" applyFont="1" applyBorder="1" applyAlignment="1"/>
    <xf numFmtId="0" fontId="0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wrapText="1"/>
    </xf>
    <xf numFmtId="0" fontId="4" fillId="0" borderId="32" xfId="0" applyFont="1" applyBorder="1" applyAlignment="1">
      <alignment wrapText="1"/>
    </xf>
    <xf numFmtId="0" fontId="4" fillId="0" borderId="33" xfId="0" applyFont="1" applyBorder="1" applyAlignment="1" applyProtection="1">
      <alignment horizontal="left"/>
      <protection locked="0"/>
    </xf>
    <xf numFmtId="0" fontId="4" fillId="0" borderId="20" xfId="0" applyFont="1" applyBorder="1" applyAlignment="1">
      <alignment wrapText="1"/>
    </xf>
    <xf numFmtId="0" fontId="0" fillId="0" borderId="0" xfId="0" applyAlignment="1"/>
    <xf numFmtId="0" fontId="4" fillId="0" borderId="25" xfId="0" applyNumberFormat="1" applyFont="1" applyBorder="1" applyAlignment="1" applyProtection="1">
      <alignment horizontal="center"/>
      <protection locked="0"/>
    </xf>
    <xf numFmtId="0" fontId="9" fillId="0" borderId="0" xfId="1" applyAlignment="1">
      <alignment wrapText="1"/>
    </xf>
    <xf numFmtId="0" fontId="4" fillId="0" borderId="32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6" xfId="0" applyFont="1" applyBorder="1"/>
    <xf numFmtId="0" fontId="8" fillId="0" borderId="3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" xfId="0" applyFont="1" applyBorder="1"/>
    <xf numFmtId="0" fontId="8" fillId="0" borderId="19" xfId="0" applyFont="1" applyBorder="1"/>
    <xf numFmtId="2" fontId="8" fillId="0" borderId="1" xfId="0" applyNumberFormat="1" applyFont="1" applyBorder="1"/>
    <xf numFmtId="2" fontId="8" fillId="0" borderId="19" xfId="0" applyNumberFormat="1" applyFont="1" applyBorder="1"/>
    <xf numFmtId="0" fontId="8" fillId="0" borderId="20" xfId="0" applyFont="1" applyBorder="1"/>
    <xf numFmtId="2" fontId="8" fillId="0" borderId="21" xfId="0" applyNumberFormat="1" applyFont="1" applyBorder="1"/>
    <xf numFmtId="2" fontId="8" fillId="0" borderId="22" xfId="0" applyNumberFormat="1" applyFont="1" applyBorder="1"/>
    <xf numFmtId="0" fontId="8" fillId="0" borderId="19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/>
    </xf>
    <xf numFmtId="0" fontId="4" fillId="0" borderId="0" xfId="0" applyFont="1" applyBorder="1"/>
    <xf numFmtId="0" fontId="4" fillId="0" borderId="0" xfId="0" applyNumberFormat="1" applyFont="1" applyBorder="1" applyAlignment="1">
      <alignment horizontal="center"/>
    </xf>
    <xf numFmtId="0" fontId="8" fillId="0" borderId="2" xfId="0" applyFont="1" applyBorder="1"/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8" fontId="0" fillId="0" borderId="18" xfId="0" applyNumberFormat="1" applyBorder="1" applyAlignment="1">
      <alignment horizontal="center" vertical="center"/>
    </xf>
    <xf numFmtId="168" fontId="0" fillId="0" borderId="0" xfId="0" applyNumberFormat="1"/>
    <xf numFmtId="0" fontId="0" fillId="0" borderId="2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8" fontId="0" fillId="0" borderId="24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8" fontId="0" fillId="0" borderId="18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68" fontId="0" fillId="0" borderId="18" xfId="0" applyNumberFormat="1" applyBorder="1" applyAlignment="1">
      <alignment horizontal="center"/>
    </xf>
    <xf numFmtId="168" fontId="0" fillId="0" borderId="20" xfId="0" applyNumberFormat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" xfId="0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9" xfId="0" applyBorder="1"/>
    <xf numFmtId="0" fontId="0" fillId="0" borderId="2" xfId="0" applyBorder="1" applyAlignment="1">
      <alignment horizontal="center" wrapText="1"/>
    </xf>
    <xf numFmtId="0" fontId="0" fillId="0" borderId="39" xfId="0" applyBorder="1"/>
    <xf numFmtId="0" fontId="0" fillId="0" borderId="3" xfId="0" applyBorder="1"/>
    <xf numFmtId="0" fontId="0" fillId="0" borderId="17" xfId="0" applyBorder="1"/>
    <xf numFmtId="168" fontId="0" fillId="0" borderId="40" xfId="0" applyNumberFormat="1" applyBorder="1"/>
    <xf numFmtId="168" fontId="0" fillId="0" borderId="41" xfId="0" applyNumberFormat="1" applyBorder="1"/>
    <xf numFmtId="168" fontId="0" fillId="0" borderId="42" xfId="0" applyNumberFormat="1" applyBorder="1"/>
    <xf numFmtId="168" fontId="0" fillId="0" borderId="38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3" borderId="29" xfId="0" applyFill="1" applyBorder="1"/>
    <xf numFmtId="0" fontId="0" fillId="3" borderId="1" xfId="0" applyFill="1" applyBorder="1"/>
    <xf numFmtId="0" fontId="0" fillId="3" borderId="35" xfId="0" applyFill="1" applyBorder="1"/>
    <xf numFmtId="0" fontId="0" fillId="3" borderId="21" xfId="0" applyFill="1" applyBorder="1"/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24" xfId="0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166" fontId="0" fillId="0" borderId="1" xfId="0" applyNumberFormat="1" applyBorder="1"/>
    <xf numFmtId="169" fontId="0" fillId="0" borderId="1" xfId="0" applyNumberFormat="1" applyBorder="1"/>
    <xf numFmtId="167" fontId="0" fillId="0" borderId="1" xfId="0" applyNumberFormat="1" applyBorder="1"/>
    <xf numFmtId="165" fontId="0" fillId="0" borderId="1" xfId="0" applyNumberFormat="1" applyBorder="1"/>
    <xf numFmtId="2" fontId="0" fillId="0" borderId="1" xfId="0" applyNumberFormat="1" applyBorder="1"/>
    <xf numFmtId="167" fontId="0" fillId="0" borderId="25" xfId="0" applyNumberFormat="1" applyBorder="1"/>
    <xf numFmtId="167" fontId="0" fillId="0" borderId="21" xfId="0" applyNumberFormat="1" applyBorder="1"/>
    <xf numFmtId="165" fontId="0" fillId="0" borderId="19" xfId="0" applyNumberFormat="1" applyBorder="1"/>
    <xf numFmtId="2" fontId="0" fillId="0" borderId="19" xfId="0" applyNumberFormat="1" applyBorder="1"/>
    <xf numFmtId="165" fontId="4" fillId="0" borderId="3" xfId="0" applyNumberFormat="1" applyFont="1" applyFill="1" applyBorder="1" applyAlignment="1">
      <alignment horizontal="center"/>
    </xf>
    <xf numFmtId="165" fontId="4" fillId="0" borderId="3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165" fontId="4" fillId="0" borderId="23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/>
    </xf>
    <xf numFmtId="2" fontId="4" fillId="0" borderId="23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2" fontId="4" fillId="0" borderId="33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1" xfId="0" applyFont="1" applyBorder="1" applyAlignment="1">
      <alignment horizontal="center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42" xfId="0" applyFont="1" applyBorder="1" applyAlignment="1" applyProtection="1">
      <alignment horizontal="left"/>
      <protection locked="0"/>
    </xf>
    <xf numFmtId="0" fontId="4" fillId="0" borderId="40" xfId="0" applyFont="1" applyBorder="1"/>
    <xf numFmtId="0" fontId="0" fillId="0" borderId="44" xfId="0" applyBorder="1" applyAlignment="1">
      <alignment vertical="center" wrapText="1"/>
    </xf>
    <xf numFmtId="0" fontId="4" fillId="0" borderId="43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16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4" fillId="0" borderId="18" xfId="0" applyFont="1" applyFill="1" applyBorder="1"/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 applyProtection="1">
      <alignment horizontal="left"/>
      <protection locked="0"/>
    </xf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15" fontId="0" fillId="0" borderId="45" xfId="0" applyNumberFormat="1" applyFont="1" applyFill="1" applyBorder="1"/>
    <xf numFmtId="0" fontId="1" fillId="0" borderId="45" xfId="0" applyFont="1" applyFill="1" applyBorder="1" applyAlignment="1">
      <alignment horizontal="right" vertical="top"/>
    </xf>
    <xf numFmtId="0" fontId="0" fillId="0" borderId="45" xfId="0" applyFont="1" applyBorder="1" applyAlignment="1" applyProtection="1">
      <alignment vertical="center"/>
      <protection locked="0"/>
    </xf>
    <xf numFmtId="0" fontId="1" fillId="0" borderId="45" xfId="0" applyFont="1" applyBorder="1" applyAlignment="1" applyProtection="1">
      <alignment horizontal="right" vertical="center"/>
      <protection locked="0"/>
    </xf>
    <xf numFmtId="0" fontId="0" fillId="0" borderId="45" xfId="0" applyFill="1" applyBorder="1" applyAlignment="1" applyProtection="1">
      <alignment vertical="center"/>
      <protection locked="0"/>
    </xf>
    <xf numFmtId="0" fontId="5" fillId="0" borderId="45" xfId="0" applyFont="1" applyBorder="1" applyAlignment="1">
      <alignment horizontal="center"/>
    </xf>
    <xf numFmtId="0" fontId="0" fillId="0" borderId="12" xfId="0" applyBorder="1"/>
    <xf numFmtId="0" fontId="1" fillId="0" borderId="46" xfId="0" applyFont="1" applyFill="1" applyBorder="1" applyAlignment="1" applyProtection="1">
      <alignment horizontal="right" vertical="center"/>
      <protection locked="0"/>
    </xf>
    <xf numFmtId="0" fontId="1" fillId="0" borderId="46" xfId="0" applyFont="1" applyBorder="1" applyAlignment="1" applyProtection="1">
      <alignment horizontal="right" vertical="center"/>
      <protection locked="0"/>
    </xf>
    <xf numFmtId="0" fontId="5" fillId="0" borderId="46" xfId="0" applyFont="1" applyBorder="1" applyAlignment="1">
      <alignment horizontal="center"/>
    </xf>
    <xf numFmtId="0" fontId="5" fillId="0" borderId="46" xfId="0" applyFont="1" applyBorder="1"/>
    <xf numFmtId="0" fontId="1" fillId="0" borderId="51" xfId="0" applyFont="1" applyFill="1" applyBorder="1" applyAlignment="1" applyProtection="1">
      <alignment horizontal="right" vertical="center"/>
      <protection locked="0"/>
    </xf>
    <xf numFmtId="0" fontId="1" fillId="0" borderId="51" xfId="0" applyFont="1" applyBorder="1" applyAlignment="1" applyProtection="1">
      <alignment horizontal="right" vertical="center"/>
      <protection locked="0"/>
    </xf>
    <xf numFmtId="0" fontId="1" fillId="0" borderId="50" xfId="0" applyFont="1" applyBorder="1" applyAlignment="1" applyProtection="1">
      <alignment horizontal="right" vertical="center"/>
      <protection locked="0"/>
    </xf>
    <xf numFmtId="0" fontId="0" fillId="0" borderId="8" xfId="0" applyFont="1" applyFill="1" applyBorder="1"/>
    <xf numFmtId="0" fontId="0" fillId="0" borderId="2" xfId="0" applyFont="1" applyFill="1" applyBorder="1"/>
    <xf numFmtId="0" fontId="0" fillId="0" borderId="45" xfId="0" applyFont="1" applyFill="1" applyBorder="1"/>
    <xf numFmtId="0" fontId="1" fillId="0" borderId="52" xfId="0" applyFont="1" applyFill="1" applyBorder="1" applyAlignment="1">
      <alignment horizontal="right" vertical="top"/>
    </xf>
    <xf numFmtId="0" fontId="0" fillId="0" borderId="0" xfId="0" applyBorder="1" applyAlignme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6" fillId="0" borderId="0" xfId="0" applyFont="1"/>
    <xf numFmtId="0" fontId="16" fillId="0" borderId="0" xfId="0" quotePrefix="1" applyFont="1"/>
    <xf numFmtId="0" fontId="1" fillId="0" borderId="0" xfId="0" applyFont="1"/>
    <xf numFmtId="0" fontId="9" fillId="0" borderId="0" xfId="1"/>
    <xf numFmtId="0" fontId="5" fillId="0" borderId="4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7" xfId="0" applyBorder="1" applyAlignment="1"/>
    <xf numFmtId="0" fontId="5" fillId="0" borderId="45" xfId="0" applyFont="1" applyBorder="1" applyAlignment="1">
      <alignment horizontal="center" vertical="center" wrapText="1"/>
    </xf>
    <xf numFmtId="0" fontId="0" fillId="0" borderId="45" xfId="0" applyBorder="1" applyAlignment="1">
      <alignment vertical="center" wrapText="1"/>
    </xf>
    <xf numFmtId="0" fontId="5" fillId="0" borderId="49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0" fillId="0" borderId="47" xfId="0" applyFont="1" applyBorder="1" applyAlignment="1" applyProtection="1">
      <alignment horizontal="center" vertical="center"/>
      <protection locked="0"/>
    </xf>
    <xf numFmtId="0" fontId="0" fillId="0" borderId="48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0" xfId="0" applyBorder="1" applyAlignment="1"/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4" xfId="0" applyBorder="1" applyAlignment="1"/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3" xfId="0" applyBorder="1" applyAlignment="1"/>
    <xf numFmtId="0" fontId="0" fillId="0" borderId="15" xfId="0" applyBorder="1" applyAlignment="1"/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0" fillId="0" borderId="49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4" xfId="0" applyBorder="1" applyAlignment="1"/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6</xdr:row>
      <xdr:rowOff>38100</xdr:rowOff>
    </xdr:to>
    <xdr:sp macro="" textlink="">
      <xdr:nvSpPr>
        <xdr:cNvPr id="2" name="Rectangle 1" descr="Header_5">
          <a:extLst>
            <a:ext uri="{FF2B5EF4-FFF2-40B4-BE49-F238E27FC236}">
              <a16:creationId xmlns:a16="http://schemas.microsoft.com/office/drawing/2014/main" id="{A1DBEDBA-EEE5-4D41-A439-1326DD5CD7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134475" cy="1181100"/>
        </a:xfrm>
        <a:prstGeom prst="rect">
          <a:avLst/>
        </a:prstGeom>
        <a:blipFill dpi="0" rotWithShape="1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57152</xdr:rowOff>
    </xdr:from>
    <xdr:to>
      <xdr:col>2</xdr:col>
      <xdr:colOff>962025</xdr:colOff>
      <xdr:row>6</xdr:row>
      <xdr:rowOff>147674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2"/>
          <a:ext cx="3616036" cy="12335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3</xdr:col>
      <xdr:colOff>672119</xdr:colOff>
      <xdr:row>6</xdr:row>
      <xdr:rowOff>133349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8100"/>
          <a:ext cx="3024794" cy="1238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2</xdr:col>
      <xdr:colOff>657225</xdr:colOff>
      <xdr:row>6</xdr:row>
      <xdr:rowOff>157135</xdr:rowOff>
    </xdr:to>
    <xdr:pic>
      <xdr:nvPicPr>
        <xdr:cNvPr id="4" name="Picture 3" descr="image00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3105150" cy="1262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47625</xdr:rowOff>
    </xdr:from>
    <xdr:to>
      <xdr:col>2</xdr:col>
      <xdr:colOff>628650</xdr:colOff>
      <xdr:row>6</xdr:row>
      <xdr:rowOff>133350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1" y="47625"/>
          <a:ext cx="3324224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57150</xdr:rowOff>
    </xdr:from>
    <xdr:to>
      <xdr:col>3</xdr:col>
      <xdr:colOff>622006</xdr:colOff>
      <xdr:row>6</xdr:row>
      <xdr:rowOff>152400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199" y="57150"/>
          <a:ext cx="3298532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66675</xdr:rowOff>
    </xdr:from>
    <xdr:to>
      <xdr:col>3</xdr:col>
      <xdr:colOff>574381</xdr:colOff>
      <xdr:row>6</xdr:row>
      <xdr:rowOff>161925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919B9801-67AD-4BA1-9C66-32828EB81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" y="66675"/>
          <a:ext cx="3803357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66675</xdr:rowOff>
    </xdr:from>
    <xdr:to>
      <xdr:col>3</xdr:col>
      <xdr:colOff>574381</xdr:colOff>
      <xdr:row>6</xdr:row>
      <xdr:rowOff>161925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624E2BEB-624F-43E8-B5BC-904E36D31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4" y="66675"/>
          <a:ext cx="3803357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lgary.ca/UEP/Water/Documents/Water-Documents/Code_of_Practice_for_Drainage_Activities_2016.pdf" TargetMode="External"/><Relationship Id="rId1" Type="http://schemas.openxmlformats.org/officeDocument/2006/relationships/hyperlink" Target="https://open.alberta.ca/publications/9781460138731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A21"/>
  <sheetViews>
    <sheetView workbookViewId="0">
      <selection activeCell="A23" sqref="A23"/>
    </sheetView>
  </sheetViews>
  <sheetFormatPr defaultRowHeight="14.4" x14ac:dyDescent="0.3"/>
  <cols>
    <col min="1" max="1" width="137" customWidth="1"/>
  </cols>
  <sheetData>
    <row r="7" spans="1:1" ht="22.5" customHeight="1" x14ac:dyDescent="0.3">
      <c r="A7" s="1" t="s">
        <v>262</v>
      </c>
    </row>
    <row r="8" spans="1:1" ht="42.75" customHeight="1" x14ac:dyDescent="0.3">
      <c r="A8" s="224" t="s">
        <v>267</v>
      </c>
    </row>
    <row r="9" spans="1:1" s="18" customFormat="1" ht="15.6" x14ac:dyDescent="0.3">
      <c r="A9" s="224"/>
    </row>
    <row r="10" spans="1:1" ht="15.6" x14ac:dyDescent="0.3">
      <c r="A10" s="225" t="s">
        <v>261</v>
      </c>
    </row>
    <row r="11" spans="1:1" ht="31.2" x14ac:dyDescent="0.3">
      <c r="A11" s="224" t="s">
        <v>264</v>
      </c>
    </row>
    <row r="12" spans="1:1" ht="15.6" x14ac:dyDescent="0.3">
      <c r="A12" s="224"/>
    </row>
    <row r="13" spans="1:1" ht="15.6" x14ac:dyDescent="0.3">
      <c r="A13" s="226" t="s">
        <v>254</v>
      </c>
    </row>
    <row r="14" spans="1:1" ht="15.6" x14ac:dyDescent="0.3">
      <c r="A14" s="227" t="s">
        <v>252</v>
      </c>
    </row>
    <row r="15" spans="1:1" ht="15.6" x14ac:dyDescent="0.3">
      <c r="A15" s="227" t="s">
        <v>253</v>
      </c>
    </row>
    <row r="16" spans="1:1" ht="15.6" x14ac:dyDescent="0.3">
      <c r="A16" s="224" t="s">
        <v>259</v>
      </c>
    </row>
    <row r="17" spans="1:1" ht="15.6" x14ac:dyDescent="0.3">
      <c r="A17" s="228" t="s">
        <v>260</v>
      </c>
    </row>
    <row r="18" spans="1:1" ht="15.6" x14ac:dyDescent="0.3">
      <c r="A18" s="228"/>
    </row>
    <row r="19" spans="1:1" x14ac:dyDescent="0.3">
      <c r="A19" s="229" t="s">
        <v>266</v>
      </c>
    </row>
    <row r="20" spans="1:1" x14ac:dyDescent="0.3">
      <c r="A20" s="62" t="s">
        <v>265</v>
      </c>
    </row>
    <row r="21" spans="1:1" x14ac:dyDescent="0.3">
      <c r="A21" s="230" t="s">
        <v>268</v>
      </c>
    </row>
  </sheetData>
  <hyperlinks>
    <hyperlink ref="A20" r:id="rId1" display="Environmental Quality Guidelines for Alberta Surface Waters."/>
    <hyperlink ref="A21" r:id="rId2"/>
  </hyperlinks>
  <pageMargins left="0.25" right="0.25" top="0.75" bottom="0.75" header="0.3" footer="0.3"/>
  <pageSetup scale="69" fitToHeight="0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6"/>
  <sheetViews>
    <sheetView workbookViewId="0">
      <pane xSplit="1" topLeftCell="B1" activePane="topRight" state="frozen"/>
      <selection pane="topRight" activeCell="A21" sqref="A21:XFD21"/>
    </sheetView>
  </sheetViews>
  <sheetFormatPr defaultRowHeight="14.4" x14ac:dyDescent="0.3"/>
  <cols>
    <col min="1" max="1" width="14.6640625" customWidth="1"/>
  </cols>
  <sheetData>
    <row r="1" spans="1:42" ht="15.6" x14ac:dyDescent="0.35">
      <c r="A1" t="s">
        <v>203</v>
      </c>
    </row>
    <row r="2" spans="1:42" ht="15" thickBot="1" x14ac:dyDescent="0.35"/>
    <row r="3" spans="1:42" ht="27.75" customHeight="1" thickBot="1" x14ac:dyDescent="0.35">
      <c r="A3" s="130" t="s">
        <v>204</v>
      </c>
      <c r="B3" s="235" t="s">
        <v>20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92"/>
    </row>
    <row r="4" spans="1:42" s="112" customFormat="1" ht="15" thickBot="1" x14ac:dyDescent="0.35">
      <c r="A4" s="137"/>
      <c r="B4" s="134">
        <v>6</v>
      </c>
      <c r="C4" s="135">
        <v>6.1</v>
      </c>
      <c r="D4" s="135">
        <v>6.2</v>
      </c>
      <c r="E4" s="135">
        <v>6.3</v>
      </c>
      <c r="F4" s="135">
        <v>6.4</v>
      </c>
      <c r="G4" s="135">
        <v>6.5</v>
      </c>
      <c r="H4" s="135">
        <v>6.6</v>
      </c>
      <c r="I4" s="135">
        <v>6.7</v>
      </c>
      <c r="J4" s="135">
        <v>6.8</v>
      </c>
      <c r="K4" s="135">
        <v>6.9</v>
      </c>
      <c r="L4" s="135">
        <v>7</v>
      </c>
      <c r="M4" s="135">
        <v>7.1</v>
      </c>
      <c r="N4" s="135">
        <v>7.2</v>
      </c>
      <c r="O4" s="135">
        <v>7.3</v>
      </c>
      <c r="P4" s="135">
        <v>7.4</v>
      </c>
      <c r="Q4" s="135">
        <v>7.5</v>
      </c>
      <c r="R4" s="135">
        <v>7.6</v>
      </c>
      <c r="S4" s="135">
        <v>7.7</v>
      </c>
      <c r="T4" s="135">
        <v>7.8</v>
      </c>
      <c r="U4" s="135">
        <v>7.9</v>
      </c>
      <c r="V4" s="135">
        <v>8</v>
      </c>
      <c r="W4" s="135">
        <v>8.1</v>
      </c>
      <c r="X4" s="135">
        <v>8.1999999999999993</v>
      </c>
      <c r="Y4" s="135">
        <v>8.3000000000000007</v>
      </c>
      <c r="Z4" s="135">
        <v>8.4</v>
      </c>
      <c r="AA4" s="135">
        <v>8.5</v>
      </c>
      <c r="AB4" s="135">
        <v>8.6</v>
      </c>
      <c r="AC4" s="135">
        <v>8.6999999999999993</v>
      </c>
      <c r="AD4" s="135">
        <v>8.8000000000000007</v>
      </c>
      <c r="AE4" s="135">
        <v>8.9</v>
      </c>
      <c r="AF4" s="135">
        <v>9</v>
      </c>
      <c r="AG4" s="135">
        <v>9.1</v>
      </c>
      <c r="AH4" s="135">
        <v>9.1999999999999993</v>
      </c>
      <c r="AI4" s="135">
        <v>9.3000000000000007</v>
      </c>
      <c r="AJ4" s="135">
        <v>9.4</v>
      </c>
      <c r="AK4" s="135">
        <v>9.5</v>
      </c>
      <c r="AL4" s="135">
        <v>9.6</v>
      </c>
      <c r="AM4" s="135">
        <v>9.6999999999999993</v>
      </c>
      <c r="AN4" s="135">
        <v>9.8000000000000007</v>
      </c>
      <c r="AO4" s="135">
        <v>9.9</v>
      </c>
      <c r="AP4" s="136">
        <v>10</v>
      </c>
    </row>
    <row r="5" spans="1:42" x14ac:dyDescent="0.3">
      <c r="A5" s="138">
        <v>0</v>
      </c>
      <c r="B5" s="131">
        <v>190</v>
      </c>
      <c r="C5" s="132">
        <v>151</v>
      </c>
      <c r="D5" s="132">
        <v>120</v>
      </c>
      <c r="E5" s="132">
        <v>95.1</v>
      </c>
      <c r="F5" s="132">
        <v>75.599999999999994</v>
      </c>
      <c r="G5" s="132">
        <v>60</v>
      </c>
      <c r="H5" s="132">
        <v>47.7</v>
      </c>
      <c r="I5" s="132">
        <v>37.9</v>
      </c>
      <c r="J5" s="132">
        <v>30.1</v>
      </c>
      <c r="K5" s="132">
        <v>23.9</v>
      </c>
      <c r="L5" s="132">
        <v>19</v>
      </c>
      <c r="M5" s="132">
        <v>15.1</v>
      </c>
      <c r="N5" s="132">
        <v>12</v>
      </c>
      <c r="O5" s="132">
        <v>9.5299999999999994</v>
      </c>
      <c r="P5" s="132">
        <v>7.57</v>
      </c>
      <c r="Q5" s="132">
        <v>6.02</v>
      </c>
      <c r="R5" s="132">
        <v>4.78</v>
      </c>
      <c r="S5" s="132">
        <v>3.8</v>
      </c>
      <c r="T5" s="132">
        <v>3.02</v>
      </c>
      <c r="U5" s="132">
        <v>2.4</v>
      </c>
      <c r="V5" s="132">
        <v>1.91</v>
      </c>
      <c r="W5" s="132">
        <v>1.52</v>
      </c>
      <c r="X5" s="132">
        <v>1.21</v>
      </c>
      <c r="Y5" s="132">
        <v>0.96699999999999997</v>
      </c>
      <c r="Z5" s="132">
        <v>0.77100000000000002</v>
      </c>
      <c r="AA5" s="132">
        <v>0.61599999999999999</v>
      </c>
      <c r="AB5" s="132">
        <v>0.49199999999999999</v>
      </c>
      <c r="AC5" s="132">
        <v>0.39400000000000002</v>
      </c>
      <c r="AD5" s="132">
        <v>0.316</v>
      </c>
      <c r="AE5" s="132">
        <v>0.255</v>
      </c>
      <c r="AF5" s="132">
        <v>0.20499999999999999</v>
      </c>
      <c r="AG5" s="132">
        <v>0.16600000000000001</v>
      </c>
      <c r="AH5" s="132">
        <v>0.13500000000000001</v>
      </c>
      <c r="AI5" s="132">
        <v>0.111</v>
      </c>
      <c r="AJ5" s="132">
        <v>9.0999999999999998E-2</v>
      </c>
      <c r="AK5" s="132">
        <v>7.5999999999999998E-2</v>
      </c>
      <c r="AL5" s="132">
        <v>6.3E-2</v>
      </c>
      <c r="AM5" s="132">
        <v>5.2999999999999999E-2</v>
      </c>
      <c r="AN5" s="132">
        <v>4.5999999999999999E-2</v>
      </c>
      <c r="AO5" s="132">
        <v>0.04</v>
      </c>
      <c r="AP5" s="133">
        <v>3.5000000000000003E-2</v>
      </c>
    </row>
    <row r="6" spans="1:42" x14ac:dyDescent="0.3">
      <c r="A6" s="138">
        <v>1</v>
      </c>
      <c r="B6" s="129">
        <v>175</v>
      </c>
      <c r="C6" s="125">
        <v>139</v>
      </c>
      <c r="D6" s="125">
        <v>110</v>
      </c>
      <c r="E6" s="125">
        <v>87.5</v>
      </c>
      <c r="F6" s="125">
        <v>69.5</v>
      </c>
      <c r="G6" s="125">
        <v>55.2</v>
      </c>
      <c r="H6" s="125">
        <v>43.8</v>
      </c>
      <c r="I6" s="125">
        <v>34.799999999999997</v>
      </c>
      <c r="J6" s="125">
        <v>27.7</v>
      </c>
      <c r="K6" s="125">
        <v>22</v>
      </c>
      <c r="L6" s="125">
        <v>17.5</v>
      </c>
      <c r="M6" s="125">
        <v>13.9</v>
      </c>
      <c r="N6" s="125">
        <v>11</v>
      </c>
      <c r="O6" s="125">
        <v>8.76</v>
      </c>
      <c r="P6" s="125">
        <v>6.96</v>
      </c>
      <c r="Q6" s="125">
        <v>5.53</v>
      </c>
      <c r="R6" s="125">
        <v>4.4000000000000004</v>
      </c>
      <c r="S6" s="125">
        <v>3.5</v>
      </c>
      <c r="T6" s="125">
        <v>2.78</v>
      </c>
      <c r="U6" s="125">
        <v>2.21</v>
      </c>
      <c r="V6" s="125">
        <v>1.76</v>
      </c>
      <c r="W6" s="125">
        <v>1.4</v>
      </c>
      <c r="X6" s="125">
        <v>1.1200000000000001</v>
      </c>
      <c r="Y6" s="125">
        <v>0.89</v>
      </c>
      <c r="Z6" s="125">
        <v>0.71</v>
      </c>
      <c r="AA6" s="125">
        <v>0.56699999999999995</v>
      </c>
      <c r="AB6" s="125">
        <v>0.45400000000000001</v>
      </c>
      <c r="AC6" s="125">
        <v>0.36399999999999999</v>
      </c>
      <c r="AD6" s="125">
        <v>0.29199999999999998</v>
      </c>
      <c r="AE6" s="125">
        <v>0.23499999999999999</v>
      </c>
      <c r="AF6" s="125">
        <v>0.19</v>
      </c>
      <c r="AG6" s="125">
        <v>0.154</v>
      </c>
      <c r="AH6" s="125">
        <v>0.126</v>
      </c>
      <c r="AI6" s="125">
        <v>0.10299999999999999</v>
      </c>
      <c r="AJ6" s="125">
        <v>8.5000000000000006E-2</v>
      </c>
      <c r="AK6" s="125">
        <v>7.0999999999999994E-2</v>
      </c>
      <c r="AL6" s="125">
        <v>5.8999999999999997E-2</v>
      </c>
      <c r="AM6" s="125">
        <v>0.05</v>
      </c>
      <c r="AN6" s="125">
        <v>4.2999999999999997E-2</v>
      </c>
      <c r="AO6" s="125">
        <v>3.7999999999999999E-2</v>
      </c>
      <c r="AP6" s="126">
        <v>3.3000000000000002E-2</v>
      </c>
    </row>
    <row r="7" spans="1:42" x14ac:dyDescent="0.3">
      <c r="A7" s="138">
        <v>2</v>
      </c>
      <c r="B7" s="129">
        <v>161</v>
      </c>
      <c r="C7" s="125">
        <v>128</v>
      </c>
      <c r="D7" s="125">
        <v>101</v>
      </c>
      <c r="E7" s="125">
        <v>80.5</v>
      </c>
      <c r="F7" s="125">
        <v>63.9</v>
      </c>
      <c r="G7" s="125">
        <v>50.8</v>
      </c>
      <c r="H7" s="125">
        <v>40.299999999999997</v>
      </c>
      <c r="I7" s="125">
        <v>32</v>
      </c>
      <c r="J7" s="125">
        <v>25.5</v>
      </c>
      <c r="K7" s="125">
        <v>20.2</v>
      </c>
      <c r="L7" s="125">
        <v>16.100000000000001</v>
      </c>
      <c r="M7" s="125">
        <v>12.8</v>
      </c>
      <c r="N7" s="125">
        <v>10.1</v>
      </c>
      <c r="O7" s="125">
        <v>8.06</v>
      </c>
      <c r="P7" s="125">
        <v>6.41</v>
      </c>
      <c r="Q7" s="125">
        <v>5.09</v>
      </c>
      <c r="R7" s="125">
        <v>4.05</v>
      </c>
      <c r="S7" s="125">
        <v>3.22</v>
      </c>
      <c r="T7" s="125">
        <v>2.56</v>
      </c>
      <c r="U7" s="125">
        <v>2.04</v>
      </c>
      <c r="V7" s="125">
        <v>1.62</v>
      </c>
      <c r="W7" s="125">
        <v>1.29</v>
      </c>
      <c r="X7" s="125">
        <v>1.03</v>
      </c>
      <c r="Y7" s="125">
        <v>0.82</v>
      </c>
      <c r="Z7" s="125">
        <v>0.65500000000000003</v>
      </c>
      <c r="AA7" s="125">
        <v>0.52300000000000002</v>
      </c>
      <c r="AB7" s="125">
        <v>0.41899999999999998</v>
      </c>
      <c r="AC7" s="125">
        <v>0.33600000000000002</v>
      </c>
      <c r="AD7" s="125">
        <v>0.27</v>
      </c>
      <c r="AE7" s="125">
        <v>0.218</v>
      </c>
      <c r="AF7" s="125">
        <v>0.17599999999999999</v>
      </c>
      <c r="AG7" s="125">
        <v>0.14299999999999999</v>
      </c>
      <c r="AH7" s="125">
        <v>0.11700000000000001</v>
      </c>
      <c r="AI7" s="125">
        <v>9.6000000000000002E-2</v>
      </c>
      <c r="AJ7" s="125">
        <v>0.08</v>
      </c>
      <c r="AK7" s="125">
        <v>6.6000000000000003E-2</v>
      </c>
      <c r="AL7" s="125">
        <v>5.6000000000000001E-2</v>
      </c>
      <c r="AM7" s="125">
        <v>4.8000000000000001E-2</v>
      </c>
      <c r="AN7" s="125">
        <v>4.1000000000000002E-2</v>
      </c>
      <c r="AO7" s="125">
        <v>3.5999999999999997E-2</v>
      </c>
      <c r="AP7" s="126">
        <v>3.2000000000000001E-2</v>
      </c>
    </row>
    <row r="8" spans="1:42" x14ac:dyDescent="0.3">
      <c r="A8" s="138">
        <v>3</v>
      </c>
      <c r="B8" s="129">
        <v>148</v>
      </c>
      <c r="C8" s="125">
        <v>117</v>
      </c>
      <c r="D8" s="125">
        <v>93.3</v>
      </c>
      <c r="E8" s="125">
        <v>74.099999999999994</v>
      </c>
      <c r="F8" s="125">
        <v>58.9</v>
      </c>
      <c r="G8" s="125">
        <v>46.8</v>
      </c>
      <c r="H8" s="125">
        <v>37.1</v>
      </c>
      <c r="I8" s="125">
        <v>29.5</v>
      </c>
      <c r="J8" s="125">
        <v>23.4</v>
      </c>
      <c r="K8" s="125">
        <v>18.600000000000001</v>
      </c>
      <c r="L8" s="125">
        <v>14.8</v>
      </c>
      <c r="M8" s="125">
        <v>11.8</v>
      </c>
      <c r="N8" s="125">
        <v>9.34</v>
      </c>
      <c r="O8" s="125">
        <v>7.42</v>
      </c>
      <c r="P8" s="125">
        <v>5.9</v>
      </c>
      <c r="Q8" s="125">
        <v>4.6900000000000004</v>
      </c>
      <c r="R8" s="125">
        <v>3.73</v>
      </c>
      <c r="S8" s="125">
        <v>2.96</v>
      </c>
      <c r="T8" s="125">
        <v>2.36</v>
      </c>
      <c r="U8" s="125">
        <v>1.88</v>
      </c>
      <c r="V8" s="125">
        <v>1.49</v>
      </c>
      <c r="W8" s="125">
        <v>1.19</v>
      </c>
      <c r="X8" s="125">
        <v>0.94799999999999995</v>
      </c>
      <c r="Y8" s="125">
        <v>0.75600000000000001</v>
      </c>
      <c r="Z8" s="125">
        <v>0.60399999999999998</v>
      </c>
      <c r="AA8" s="125">
        <v>0.48299999999999998</v>
      </c>
      <c r="AB8" s="125">
        <v>0.38700000000000001</v>
      </c>
      <c r="AC8" s="125">
        <v>0.311</v>
      </c>
      <c r="AD8" s="125">
        <v>0.25</v>
      </c>
      <c r="AE8" s="125">
        <v>0.20200000000000001</v>
      </c>
      <c r="AF8" s="125">
        <v>0.16300000000000001</v>
      </c>
      <c r="AG8" s="125">
        <v>0.13300000000000001</v>
      </c>
      <c r="AH8" s="125">
        <v>0.109</v>
      </c>
      <c r="AI8" s="125">
        <v>0.09</v>
      </c>
      <c r="AJ8" s="125">
        <v>7.3999999999999996E-2</v>
      </c>
      <c r="AK8" s="125">
        <v>6.2E-2</v>
      </c>
      <c r="AL8" s="125">
        <v>5.2999999999999999E-2</v>
      </c>
      <c r="AM8" s="125">
        <v>4.4999999999999998E-2</v>
      </c>
      <c r="AN8" s="125">
        <v>3.9E-2</v>
      </c>
      <c r="AO8" s="125">
        <v>3.4000000000000002E-2</v>
      </c>
      <c r="AP8" s="126">
        <v>0.03</v>
      </c>
    </row>
    <row r="9" spans="1:42" x14ac:dyDescent="0.3">
      <c r="A9" s="138">
        <v>4</v>
      </c>
      <c r="B9" s="129">
        <v>136</v>
      </c>
      <c r="C9" s="125">
        <v>108</v>
      </c>
      <c r="D9" s="125">
        <v>85.9</v>
      </c>
      <c r="E9" s="125">
        <v>68.2</v>
      </c>
      <c r="F9" s="125">
        <v>54.2</v>
      </c>
      <c r="G9" s="125">
        <v>43.1</v>
      </c>
      <c r="H9" s="125">
        <v>34.200000000000003</v>
      </c>
      <c r="I9" s="125">
        <v>27.2</v>
      </c>
      <c r="J9" s="125">
        <v>21.6</v>
      </c>
      <c r="K9" s="125">
        <v>17.2</v>
      </c>
      <c r="L9" s="125">
        <v>13.6</v>
      </c>
      <c r="M9" s="125">
        <v>10.8</v>
      </c>
      <c r="N9" s="125">
        <v>8.61</v>
      </c>
      <c r="O9" s="125">
        <v>6.84</v>
      </c>
      <c r="P9" s="125">
        <v>5.44</v>
      </c>
      <c r="Q9" s="125">
        <v>4.32</v>
      </c>
      <c r="R9" s="125">
        <v>3.44</v>
      </c>
      <c r="S9" s="125">
        <v>2.73</v>
      </c>
      <c r="T9" s="125">
        <v>2.17</v>
      </c>
      <c r="U9" s="125">
        <v>1.73</v>
      </c>
      <c r="V9" s="125">
        <v>1.38</v>
      </c>
      <c r="W9" s="125">
        <v>1.1000000000000001</v>
      </c>
      <c r="X9" s="125">
        <v>0.875</v>
      </c>
      <c r="Y9" s="125">
        <v>0.69799999999999995</v>
      </c>
      <c r="Z9" s="125">
        <v>0.55800000000000005</v>
      </c>
      <c r="AA9" s="125">
        <v>0.44600000000000001</v>
      </c>
      <c r="AB9" s="125">
        <v>0.35799999999999998</v>
      </c>
      <c r="AC9" s="125">
        <v>0.28699999999999998</v>
      </c>
      <c r="AD9" s="125">
        <v>0.23100000000000001</v>
      </c>
      <c r="AE9" s="125">
        <v>0.187</v>
      </c>
      <c r="AF9" s="125">
        <v>0.152</v>
      </c>
      <c r="AG9" s="125">
        <v>0.124</v>
      </c>
      <c r="AH9" s="125">
        <v>0.10199999999999999</v>
      </c>
      <c r="AI9" s="125">
        <v>8.4000000000000005E-2</v>
      </c>
      <c r="AJ9" s="125">
        <v>7.0000000000000007E-2</v>
      </c>
      <c r="AK9" s="125">
        <v>5.8999999999999997E-2</v>
      </c>
      <c r="AL9" s="125">
        <v>0.05</v>
      </c>
      <c r="AM9" s="125">
        <v>4.2999999999999997E-2</v>
      </c>
      <c r="AN9" s="125">
        <v>3.6999999999999998E-2</v>
      </c>
      <c r="AO9" s="125">
        <v>3.3000000000000002E-2</v>
      </c>
      <c r="AP9" s="126">
        <v>2.9000000000000001E-2</v>
      </c>
    </row>
    <row r="10" spans="1:42" x14ac:dyDescent="0.3">
      <c r="A10" s="138">
        <v>5</v>
      </c>
      <c r="B10" s="140">
        <v>125</v>
      </c>
      <c r="C10" s="141">
        <v>100</v>
      </c>
      <c r="D10" s="141">
        <v>79.2</v>
      </c>
      <c r="E10" s="141">
        <v>62.9</v>
      </c>
      <c r="F10" s="141">
        <v>50</v>
      </c>
      <c r="G10" s="141">
        <v>39.700000000000003</v>
      </c>
      <c r="H10" s="141">
        <v>31.5</v>
      </c>
      <c r="I10" s="141">
        <v>25.1</v>
      </c>
      <c r="J10" s="141">
        <v>19.899999999999999</v>
      </c>
      <c r="K10" s="141">
        <v>15.8</v>
      </c>
      <c r="L10" s="141">
        <v>12.6</v>
      </c>
      <c r="M10" s="141">
        <v>10</v>
      </c>
      <c r="N10" s="141">
        <v>7.93</v>
      </c>
      <c r="O10" s="141">
        <v>6.3</v>
      </c>
      <c r="P10" s="141">
        <v>5.01</v>
      </c>
      <c r="Q10" s="141">
        <v>3.98</v>
      </c>
      <c r="R10" s="141">
        <v>3.17</v>
      </c>
      <c r="S10" s="141">
        <v>2.52</v>
      </c>
      <c r="T10" s="141">
        <v>2</v>
      </c>
      <c r="U10" s="141">
        <v>1.6</v>
      </c>
      <c r="V10" s="141">
        <v>1.27</v>
      </c>
      <c r="W10" s="141">
        <v>1.01</v>
      </c>
      <c r="X10" s="141">
        <v>0.80700000000000005</v>
      </c>
      <c r="Y10" s="141">
        <v>0.64500000000000002</v>
      </c>
      <c r="Z10" s="141">
        <v>0.51500000000000001</v>
      </c>
      <c r="AA10" s="141">
        <v>0.41199999999999998</v>
      </c>
      <c r="AB10" s="141">
        <v>0.33100000000000002</v>
      </c>
      <c r="AC10" s="141">
        <v>0.26600000000000001</v>
      </c>
      <c r="AD10" s="141">
        <v>0.215</v>
      </c>
      <c r="AE10" s="141">
        <v>0.17399999999999999</v>
      </c>
      <c r="AF10" s="141">
        <v>0.14099999999999999</v>
      </c>
      <c r="AG10" s="125">
        <v>0.115</v>
      </c>
      <c r="AH10" s="125">
        <v>9.5000000000000001E-2</v>
      </c>
      <c r="AI10" s="125">
        <v>7.9000000000000001E-2</v>
      </c>
      <c r="AJ10" s="125">
        <v>6.6000000000000003E-2</v>
      </c>
      <c r="AK10" s="125">
        <v>5.5E-2</v>
      </c>
      <c r="AL10" s="125">
        <v>4.7E-2</v>
      </c>
      <c r="AM10" s="125">
        <v>4.1000000000000002E-2</v>
      </c>
      <c r="AN10" s="125">
        <v>3.5999999999999997E-2</v>
      </c>
      <c r="AO10" s="125">
        <v>3.1E-2</v>
      </c>
      <c r="AP10" s="126">
        <v>2.8000000000000001E-2</v>
      </c>
    </row>
    <row r="11" spans="1:42" x14ac:dyDescent="0.3">
      <c r="A11" s="138">
        <v>6</v>
      </c>
      <c r="B11" s="140">
        <v>116</v>
      </c>
      <c r="C11" s="141">
        <v>91.9</v>
      </c>
      <c r="D11" s="141">
        <v>73</v>
      </c>
      <c r="E11" s="141">
        <v>28</v>
      </c>
      <c r="F11" s="141">
        <v>46.1</v>
      </c>
      <c r="G11" s="141">
        <v>36.6</v>
      </c>
      <c r="H11" s="141">
        <v>29.1</v>
      </c>
      <c r="I11" s="141">
        <v>23.1</v>
      </c>
      <c r="J11" s="141">
        <v>18.399999999999999</v>
      </c>
      <c r="K11" s="141">
        <v>14.6</v>
      </c>
      <c r="L11" s="141">
        <v>11.6</v>
      </c>
      <c r="M11" s="141">
        <v>9.2100000000000009</v>
      </c>
      <c r="N11" s="141">
        <v>7.32</v>
      </c>
      <c r="O11" s="141">
        <v>5.82</v>
      </c>
      <c r="P11" s="141">
        <v>4.62</v>
      </c>
      <c r="Q11" s="141">
        <v>3.68</v>
      </c>
      <c r="R11" s="141">
        <v>2.92</v>
      </c>
      <c r="S11" s="141">
        <v>2.3199999999999998</v>
      </c>
      <c r="T11" s="141">
        <v>1.85</v>
      </c>
      <c r="U11" s="141">
        <v>1.47</v>
      </c>
      <c r="V11" s="141">
        <v>1.17</v>
      </c>
      <c r="W11" s="141">
        <v>0.93500000000000005</v>
      </c>
      <c r="X11" s="141">
        <v>0.746</v>
      </c>
      <c r="Y11" s="141">
        <v>0.59599999999999997</v>
      </c>
      <c r="Z11" s="141">
        <v>0.47599999999999998</v>
      </c>
      <c r="AA11" s="141">
        <v>0.38200000000000001</v>
      </c>
      <c r="AB11" s="141">
        <v>0.30599999999999999</v>
      </c>
      <c r="AC11" s="141">
        <v>0.247</v>
      </c>
      <c r="AD11" s="141">
        <v>0.19900000000000001</v>
      </c>
      <c r="AE11" s="141">
        <v>0.161</v>
      </c>
      <c r="AF11" s="141">
        <v>0.13100000000000001</v>
      </c>
      <c r="AG11" s="125">
        <v>0.108</v>
      </c>
      <c r="AH11" s="125">
        <v>8.8999999999999996E-2</v>
      </c>
      <c r="AI11" s="125">
        <v>7.3999999999999996E-2</v>
      </c>
      <c r="AJ11" s="125">
        <v>6.2E-2</v>
      </c>
      <c r="AK11" s="125">
        <v>5.1999999999999998E-2</v>
      </c>
      <c r="AL11" s="125">
        <v>4.4999999999999998E-2</v>
      </c>
      <c r="AM11" s="125">
        <v>3.9E-2</v>
      </c>
      <c r="AN11" s="125">
        <v>3.4000000000000002E-2</v>
      </c>
      <c r="AO11" s="125">
        <v>0.03</v>
      </c>
      <c r="AP11" s="126">
        <v>2.7E-2</v>
      </c>
    </row>
    <row r="12" spans="1:42" x14ac:dyDescent="0.3">
      <c r="A12" s="138">
        <v>7</v>
      </c>
      <c r="B12" s="140">
        <v>107</v>
      </c>
      <c r="C12" s="141">
        <v>84.8</v>
      </c>
      <c r="D12" s="141">
        <v>67.400000000000006</v>
      </c>
      <c r="E12" s="141">
        <v>53.5</v>
      </c>
      <c r="F12" s="141">
        <v>42.5</v>
      </c>
      <c r="G12" s="141">
        <v>33.799999999999997</v>
      </c>
      <c r="H12" s="141">
        <v>26.8</v>
      </c>
      <c r="I12" s="141">
        <v>21.3</v>
      </c>
      <c r="J12" s="141">
        <v>16.899999999999999</v>
      </c>
      <c r="K12" s="141">
        <v>13.5</v>
      </c>
      <c r="L12" s="141">
        <v>10.7</v>
      </c>
      <c r="M12" s="141">
        <v>8.5</v>
      </c>
      <c r="N12" s="141">
        <v>6.75</v>
      </c>
      <c r="O12" s="141">
        <v>5.37</v>
      </c>
      <c r="P12" s="141">
        <v>4.2699999999999996</v>
      </c>
      <c r="Q12" s="141">
        <v>3.39</v>
      </c>
      <c r="R12" s="141">
        <v>2.7</v>
      </c>
      <c r="S12" s="141">
        <v>2.15</v>
      </c>
      <c r="T12" s="141">
        <v>1.71</v>
      </c>
      <c r="U12" s="141">
        <v>1.36</v>
      </c>
      <c r="V12" s="141">
        <v>1.08</v>
      </c>
      <c r="W12" s="141">
        <v>0.86399999999999999</v>
      </c>
      <c r="X12" s="141">
        <v>0.68899999999999995</v>
      </c>
      <c r="Y12" s="141">
        <v>0.55100000000000005</v>
      </c>
      <c r="Z12" s="141">
        <v>0.441</v>
      </c>
      <c r="AA12" s="141">
        <v>0.35299999999999998</v>
      </c>
      <c r="AB12" s="141">
        <v>0.28399999999999997</v>
      </c>
      <c r="AC12" s="141">
        <v>0.22900000000000001</v>
      </c>
      <c r="AD12" s="141">
        <v>0.185</v>
      </c>
      <c r="AE12" s="141">
        <v>0.15</v>
      </c>
      <c r="AF12" s="141">
        <v>0.122</v>
      </c>
      <c r="AG12" s="125">
        <v>0.1</v>
      </c>
      <c r="AH12" s="125">
        <v>8.3000000000000004E-2</v>
      </c>
      <c r="AI12" s="125">
        <v>6.9000000000000006E-2</v>
      </c>
      <c r="AJ12" s="125">
        <v>5.8000000000000003E-2</v>
      </c>
      <c r="AK12" s="125">
        <v>4.9000000000000002E-2</v>
      </c>
      <c r="AL12" s="125">
        <v>4.2000000000000003E-2</v>
      </c>
      <c r="AM12" s="125">
        <v>3.6999999999999998E-2</v>
      </c>
      <c r="AN12" s="125">
        <v>3.3000000000000002E-2</v>
      </c>
      <c r="AO12" s="125">
        <v>2.9000000000000001E-2</v>
      </c>
      <c r="AP12" s="126">
        <v>2.5999999999999999E-2</v>
      </c>
    </row>
    <row r="13" spans="1:42" x14ac:dyDescent="0.3">
      <c r="A13" s="138">
        <v>8</v>
      </c>
      <c r="B13" s="140">
        <v>98.6</v>
      </c>
      <c r="C13" s="141">
        <v>78.3</v>
      </c>
      <c r="D13" s="141">
        <v>62.2</v>
      </c>
      <c r="E13" s="141">
        <v>49.4</v>
      </c>
      <c r="F13" s="141">
        <v>39.299999999999997</v>
      </c>
      <c r="G13" s="141">
        <v>31.2</v>
      </c>
      <c r="H13" s="141">
        <v>24.8</v>
      </c>
      <c r="I13" s="141">
        <v>19.7</v>
      </c>
      <c r="J13" s="141">
        <v>15.6</v>
      </c>
      <c r="K13" s="141">
        <v>12.4</v>
      </c>
      <c r="L13" s="141">
        <v>9.8800000000000008</v>
      </c>
      <c r="M13" s="141">
        <v>7.85</v>
      </c>
      <c r="N13" s="141">
        <v>6.24</v>
      </c>
      <c r="O13" s="141">
        <v>4.96</v>
      </c>
      <c r="P13" s="141">
        <v>3.94</v>
      </c>
      <c r="Q13" s="141">
        <v>3.13</v>
      </c>
      <c r="R13" s="141">
        <v>2.4900000000000002</v>
      </c>
      <c r="S13" s="141">
        <v>1.98</v>
      </c>
      <c r="T13" s="141">
        <v>1.58</v>
      </c>
      <c r="U13" s="141">
        <v>1.26</v>
      </c>
      <c r="V13" s="141">
        <v>1</v>
      </c>
      <c r="W13" s="141">
        <v>0.79900000000000004</v>
      </c>
      <c r="X13" s="141">
        <v>0.63800000000000001</v>
      </c>
      <c r="Y13" s="141">
        <v>0.51</v>
      </c>
      <c r="Z13" s="141">
        <v>0.40799999999999997</v>
      </c>
      <c r="AA13" s="141">
        <v>0.32700000000000001</v>
      </c>
      <c r="AB13" s="141">
        <v>0.26300000000000001</v>
      </c>
      <c r="AC13" s="141">
        <v>0.21199999999999999</v>
      </c>
      <c r="AD13" s="141">
        <v>0.17199999999999999</v>
      </c>
      <c r="AE13" s="141">
        <v>0.14000000000000001</v>
      </c>
      <c r="AF13" s="141">
        <v>0.114</v>
      </c>
      <c r="AG13" s="125">
        <v>9.4E-2</v>
      </c>
      <c r="AH13" s="125">
        <v>7.8E-2</v>
      </c>
      <c r="AI13" s="125">
        <v>6.5000000000000002E-2</v>
      </c>
      <c r="AJ13" s="125">
        <v>5.5E-2</v>
      </c>
      <c r="AK13" s="125">
        <v>4.7E-2</v>
      </c>
      <c r="AL13" s="125">
        <v>0.04</v>
      </c>
      <c r="AM13" s="125">
        <v>3.5000000000000003E-2</v>
      </c>
      <c r="AN13" s="125">
        <v>3.1E-2</v>
      </c>
      <c r="AO13" s="125">
        <v>2.8000000000000001E-2</v>
      </c>
      <c r="AP13" s="126">
        <v>2.5000000000000001E-2</v>
      </c>
    </row>
    <row r="14" spans="1:42" x14ac:dyDescent="0.3">
      <c r="A14" s="138">
        <v>9</v>
      </c>
      <c r="B14" s="140">
        <v>91.1</v>
      </c>
      <c r="C14" s="141">
        <v>72.400000000000006</v>
      </c>
      <c r="D14" s="141">
        <v>57.5</v>
      </c>
      <c r="E14" s="141">
        <v>45.7</v>
      </c>
      <c r="F14" s="141">
        <v>36.299999999999997</v>
      </c>
      <c r="G14" s="141">
        <v>28.8</v>
      </c>
      <c r="H14" s="141">
        <v>22.9</v>
      </c>
      <c r="I14" s="141">
        <v>18.2</v>
      </c>
      <c r="J14" s="141">
        <v>14.5</v>
      </c>
      <c r="K14" s="141">
        <v>11.5</v>
      </c>
      <c r="L14" s="141">
        <v>9.1199999999999992</v>
      </c>
      <c r="M14" s="141">
        <v>7.25</v>
      </c>
      <c r="N14" s="141">
        <v>5.76</v>
      </c>
      <c r="O14" s="141">
        <v>4.58</v>
      </c>
      <c r="P14" s="141">
        <v>3.64</v>
      </c>
      <c r="Q14" s="141">
        <v>2.9</v>
      </c>
      <c r="R14" s="141">
        <v>2.2999999999999998</v>
      </c>
      <c r="S14" s="141">
        <v>1.83</v>
      </c>
      <c r="T14" s="141">
        <v>1.46</v>
      </c>
      <c r="U14" s="141">
        <v>1.1599999999999999</v>
      </c>
      <c r="V14" s="141">
        <v>0.92600000000000005</v>
      </c>
      <c r="W14" s="141">
        <v>0.73899999999999999</v>
      </c>
      <c r="X14" s="141">
        <v>0.59</v>
      </c>
      <c r="Y14" s="141">
        <v>0.47199999999999998</v>
      </c>
      <c r="Z14" s="141">
        <v>0.378</v>
      </c>
      <c r="AA14" s="141">
        <v>0.30399999999999999</v>
      </c>
      <c r="AB14" s="141">
        <v>0.24399999999999999</v>
      </c>
      <c r="AC14" s="141">
        <v>0.19700000000000001</v>
      </c>
      <c r="AD14" s="141">
        <v>0.16</v>
      </c>
      <c r="AE14" s="141">
        <v>0.13</v>
      </c>
      <c r="AF14" s="141">
        <v>0.107</v>
      </c>
      <c r="AG14" s="125">
        <v>8.7999999999999995E-2</v>
      </c>
      <c r="AH14" s="125">
        <v>7.2999999999999995E-2</v>
      </c>
      <c r="AI14" s="125">
        <v>6.0999999999999999E-2</v>
      </c>
      <c r="AJ14" s="125">
        <v>5.1999999999999998E-2</v>
      </c>
      <c r="AK14" s="125">
        <v>4.3999999999999997E-2</v>
      </c>
      <c r="AL14" s="125">
        <v>3.9E-2</v>
      </c>
      <c r="AM14" s="125">
        <v>3.4000000000000002E-2</v>
      </c>
      <c r="AN14" s="125">
        <v>0.03</v>
      </c>
      <c r="AO14" s="125">
        <v>2.7E-2</v>
      </c>
      <c r="AP14" s="126">
        <v>2.5000000000000001E-2</v>
      </c>
    </row>
    <row r="15" spans="1:42" x14ac:dyDescent="0.3">
      <c r="A15" s="138">
        <v>10</v>
      </c>
      <c r="B15" s="140">
        <v>84.2</v>
      </c>
      <c r="C15" s="141">
        <v>66.900000000000006</v>
      </c>
      <c r="D15" s="141">
        <v>53.1</v>
      </c>
      <c r="E15" s="141">
        <v>42.2</v>
      </c>
      <c r="F15" s="141">
        <v>33.5</v>
      </c>
      <c r="G15" s="141">
        <v>26.6</v>
      </c>
      <c r="H15" s="141">
        <v>21.2</v>
      </c>
      <c r="I15" s="141">
        <v>16.8</v>
      </c>
      <c r="J15" s="141">
        <v>13.4</v>
      </c>
      <c r="K15" s="141">
        <v>10.6</v>
      </c>
      <c r="L15" s="141">
        <v>8.43</v>
      </c>
      <c r="M15" s="141">
        <v>6.7</v>
      </c>
      <c r="N15" s="141">
        <v>5.33</v>
      </c>
      <c r="O15" s="141">
        <v>4.24</v>
      </c>
      <c r="P15" s="141">
        <v>3.37</v>
      </c>
      <c r="Q15" s="141">
        <v>2.68</v>
      </c>
      <c r="R15" s="141">
        <v>2.13</v>
      </c>
      <c r="S15" s="141">
        <v>1.7</v>
      </c>
      <c r="T15" s="141">
        <v>1.35</v>
      </c>
      <c r="U15" s="141">
        <v>1.08</v>
      </c>
      <c r="V15" s="141">
        <v>0.85799999999999998</v>
      </c>
      <c r="W15" s="141">
        <v>0.68400000000000005</v>
      </c>
      <c r="X15" s="141">
        <v>0.54700000000000004</v>
      </c>
      <c r="Y15" s="141">
        <v>0.438</v>
      </c>
      <c r="Z15" s="141">
        <v>0.35099999999999998</v>
      </c>
      <c r="AA15" s="141">
        <v>0.28199999999999997</v>
      </c>
      <c r="AB15" s="141">
        <v>0.22700000000000001</v>
      </c>
      <c r="AC15" s="141">
        <v>0.184</v>
      </c>
      <c r="AD15" s="141">
        <v>0.14899999999999999</v>
      </c>
      <c r="AE15" s="141">
        <v>0.122</v>
      </c>
      <c r="AF15" s="141">
        <v>0.1</v>
      </c>
      <c r="AG15" s="125">
        <v>8.3000000000000004E-2</v>
      </c>
      <c r="AH15" s="125">
        <v>6.9000000000000006E-2</v>
      </c>
      <c r="AI15" s="125">
        <v>5.8000000000000003E-2</v>
      </c>
      <c r="AJ15" s="125">
        <v>4.9000000000000002E-2</v>
      </c>
      <c r="AK15" s="125">
        <v>4.2000000000000003E-2</v>
      </c>
      <c r="AL15" s="125">
        <v>3.6999999999999998E-2</v>
      </c>
      <c r="AM15" s="125">
        <v>3.2000000000000001E-2</v>
      </c>
      <c r="AN15" s="125">
        <v>2.9000000000000001E-2</v>
      </c>
      <c r="AO15" s="125">
        <v>2.5999999999999999E-2</v>
      </c>
      <c r="AP15" s="126">
        <v>2.4E-2</v>
      </c>
    </row>
    <row r="16" spans="1:42" x14ac:dyDescent="0.3">
      <c r="A16" s="138">
        <v>11</v>
      </c>
      <c r="B16" s="140">
        <v>77.900000000000006</v>
      </c>
      <c r="C16" s="141">
        <v>61.9</v>
      </c>
      <c r="D16" s="141">
        <v>49.1</v>
      </c>
      <c r="E16" s="141">
        <v>39</v>
      </c>
      <c r="F16" s="141">
        <v>31</v>
      </c>
      <c r="G16" s="141">
        <v>24.6</v>
      </c>
      <c r="H16" s="141">
        <v>19.600000000000001</v>
      </c>
      <c r="I16" s="141">
        <v>15.6</v>
      </c>
      <c r="J16" s="141">
        <v>12.4</v>
      </c>
      <c r="K16" s="141">
        <v>9.82</v>
      </c>
      <c r="L16" s="141">
        <v>7.8</v>
      </c>
      <c r="M16" s="141">
        <v>6.2</v>
      </c>
      <c r="N16" s="141">
        <v>4.93</v>
      </c>
      <c r="O16" s="141">
        <v>3.92</v>
      </c>
      <c r="P16" s="141">
        <v>3.12</v>
      </c>
      <c r="Q16" s="141">
        <v>2.48</v>
      </c>
      <c r="R16" s="141">
        <v>1.97</v>
      </c>
      <c r="S16" s="141">
        <v>1.57</v>
      </c>
      <c r="T16" s="141">
        <v>1.25</v>
      </c>
      <c r="U16" s="141">
        <v>1</v>
      </c>
      <c r="V16" s="141">
        <v>0.79400000000000004</v>
      </c>
      <c r="W16" s="141">
        <v>0.63400000000000001</v>
      </c>
      <c r="X16" s="141">
        <v>0.50700000000000001</v>
      </c>
      <c r="Y16" s="141">
        <v>0.40600000000000003</v>
      </c>
      <c r="Z16" s="141">
        <v>0.32600000000000001</v>
      </c>
      <c r="AA16" s="141">
        <v>0.26200000000000001</v>
      </c>
      <c r="AB16" s="141">
        <v>0.21099999999999999</v>
      </c>
      <c r="AC16" s="141">
        <v>0.17100000000000001</v>
      </c>
      <c r="AD16" s="141">
        <v>0.13900000000000001</v>
      </c>
      <c r="AE16" s="141">
        <v>0.114</v>
      </c>
      <c r="AF16" s="141">
        <v>9.2999999999999999E-2</v>
      </c>
      <c r="AG16" s="125">
        <v>7.6999999999999999E-2</v>
      </c>
      <c r="AH16" s="125">
        <v>6.5000000000000002E-2</v>
      </c>
      <c r="AI16" s="125">
        <v>5.5E-2</v>
      </c>
      <c r="AJ16" s="125">
        <v>4.7E-2</v>
      </c>
      <c r="AK16" s="125">
        <v>0.04</v>
      </c>
      <c r="AL16" s="125">
        <v>3.5000000000000003E-2</v>
      </c>
      <c r="AM16" s="125">
        <v>3.1E-2</v>
      </c>
      <c r="AN16" s="125">
        <v>2.8000000000000001E-2</v>
      </c>
      <c r="AO16" s="125">
        <v>2.5000000000000001E-2</v>
      </c>
      <c r="AP16" s="126">
        <v>2.3E-2</v>
      </c>
    </row>
    <row r="17" spans="1:42" x14ac:dyDescent="0.3">
      <c r="A17" s="138">
        <v>12</v>
      </c>
      <c r="B17" s="140">
        <v>72.099999999999994</v>
      </c>
      <c r="C17" s="141">
        <v>57.2</v>
      </c>
      <c r="D17" s="141">
        <v>45.5</v>
      </c>
      <c r="E17" s="141">
        <v>36.1</v>
      </c>
      <c r="F17" s="141">
        <v>28.7</v>
      </c>
      <c r="G17" s="141">
        <v>22.8</v>
      </c>
      <c r="H17" s="141">
        <v>18.100000000000001</v>
      </c>
      <c r="I17" s="141">
        <v>14.4</v>
      </c>
      <c r="J17" s="141">
        <v>11.4</v>
      </c>
      <c r="K17" s="141">
        <v>9.09</v>
      </c>
      <c r="L17" s="141">
        <v>7.22</v>
      </c>
      <c r="M17" s="141">
        <v>5.74</v>
      </c>
      <c r="N17" s="141">
        <v>4.5599999999999996</v>
      </c>
      <c r="O17" s="141">
        <v>3.63</v>
      </c>
      <c r="P17" s="141">
        <v>2.88</v>
      </c>
      <c r="Q17" s="141">
        <v>2.29</v>
      </c>
      <c r="R17" s="141">
        <v>1.83</v>
      </c>
      <c r="S17" s="141">
        <v>1.45</v>
      </c>
      <c r="T17" s="141">
        <v>1.1599999999999999</v>
      </c>
      <c r="U17" s="141">
        <v>0.92300000000000004</v>
      </c>
      <c r="V17" s="141">
        <v>0.73599999999999999</v>
      </c>
      <c r="W17" s="141">
        <v>0.58799999999999997</v>
      </c>
      <c r="X17" s="141">
        <v>0.47</v>
      </c>
      <c r="Y17" s="141">
        <v>0.377</v>
      </c>
      <c r="Z17" s="141">
        <v>0.30199999999999999</v>
      </c>
      <c r="AA17" s="141">
        <v>0.24299999999999999</v>
      </c>
      <c r="AB17" s="141">
        <v>0.19700000000000001</v>
      </c>
      <c r="AC17" s="141">
        <v>0.159</v>
      </c>
      <c r="AD17" s="141">
        <v>0.13</v>
      </c>
      <c r="AE17" s="141">
        <v>0.106</v>
      </c>
      <c r="AF17" s="141">
        <v>8.7999999999999995E-2</v>
      </c>
      <c r="AG17" s="125">
        <v>7.2999999999999995E-2</v>
      </c>
      <c r="AH17" s="125">
        <v>6.0999999999999999E-2</v>
      </c>
      <c r="AI17" s="125">
        <v>5.1999999999999998E-2</v>
      </c>
      <c r="AJ17" s="125">
        <v>4.3999999999999997E-2</v>
      </c>
      <c r="AK17" s="125">
        <v>3.7999999999999999E-2</v>
      </c>
      <c r="AL17" s="125">
        <v>3.4000000000000002E-2</v>
      </c>
      <c r="AM17" s="125">
        <v>0.03</v>
      </c>
      <c r="AN17" s="125">
        <v>2.7E-2</v>
      </c>
      <c r="AO17" s="125">
        <v>2.5000000000000001E-2</v>
      </c>
      <c r="AP17" s="126">
        <v>2.3E-2</v>
      </c>
    </row>
    <row r="18" spans="1:42" x14ac:dyDescent="0.3">
      <c r="A18" s="138">
        <v>13</v>
      </c>
      <c r="B18" s="140">
        <v>66.7</v>
      </c>
      <c r="C18" s="141">
        <v>53</v>
      </c>
      <c r="D18" s="141">
        <v>42.1</v>
      </c>
      <c r="E18" s="141">
        <v>33.4</v>
      </c>
      <c r="F18" s="141">
        <v>26.6</v>
      </c>
      <c r="G18" s="141">
        <v>21.1</v>
      </c>
      <c r="H18" s="141">
        <v>16.8</v>
      </c>
      <c r="I18" s="141">
        <v>13.3</v>
      </c>
      <c r="J18" s="141">
        <v>10.6</v>
      </c>
      <c r="K18" s="141">
        <v>8.41</v>
      </c>
      <c r="L18" s="141">
        <v>6.69</v>
      </c>
      <c r="M18" s="141">
        <v>5.31</v>
      </c>
      <c r="N18" s="141">
        <v>4.22</v>
      </c>
      <c r="O18" s="141">
        <v>3.36</v>
      </c>
      <c r="P18" s="141">
        <v>2.67</v>
      </c>
      <c r="Q18" s="141">
        <v>2.13</v>
      </c>
      <c r="R18" s="141">
        <v>1.69</v>
      </c>
      <c r="S18" s="141">
        <v>1.35</v>
      </c>
      <c r="T18" s="141">
        <v>1.07</v>
      </c>
      <c r="U18" s="141">
        <v>0.85499999999999998</v>
      </c>
      <c r="V18" s="141">
        <v>0.68300000000000005</v>
      </c>
      <c r="W18" s="141">
        <v>0.54600000000000004</v>
      </c>
      <c r="X18" s="141">
        <v>0.437</v>
      </c>
      <c r="Y18" s="141">
        <v>0.35</v>
      </c>
      <c r="Z18" s="141">
        <v>0.28100000000000003</v>
      </c>
      <c r="AA18" s="141">
        <v>0.22700000000000001</v>
      </c>
      <c r="AB18" s="141">
        <v>0.183</v>
      </c>
      <c r="AC18" s="141">
        <v>0.14899999999999999</v>
      </c>
      <c r="AD18" s="141">
        <v>0.121</v>
      </c>
      <c r="AE18" s="141">
        <v>0.1</v>
      </c>
      <c r="AF18" s="141">
        <v>8.2000000000000003E-2</v>
      </c>
      <c r="AG18" s="125">
        <v>6.9000000000000006E-2</v>
      </c>
      <c r="AH18" s="125">
        <v>5.8000000000000003E-2</v>
      </c>
      <c r="AI18" s="125">
        <v>4.9000000000000002E-2</v>
      </c>
      <c r="AJ18" s="125">
        <v>4.2000000000000003E-2</v>
      </c>
      <c r="AK18" s="125">
        <v>3.6999999999999998E-2</v>
      </c>
      <c r="AL18" s="125">
        <v>3.2000000000000001E-2</v>
      </c>
      <c r="AM18" s="125">
        <v>2.9000000000000001E-2</v>
      </c>
      <c r="AN18" s="125">
        <v>2.5999999999999999E-2</v>
      </c>
      <c r="AO18" s="125">
        <v>2.4E-2</v>
      </c>
      <c r="AP18" s="126">
        <v>2.1999999999999999E-2</v>
      </c>
    </row>
    <row r="19" spans="1:42" x14ac:dyDescent="0.3">
      <c r="A19" s="138">
        <v>14</v>
      </c>
      <c r="B19" s="140">
        <v>61.8</v>
      </c>
      <c r="C19" s="141">
        <v>49.1</v>
      </c>
      <c r="D19" s="141">
        <v>39</v>
      </c>
      <c r="E19" s="141">
        <v>31</v>
      </c>
      <c r="F19" s="141">
        <v>24.6</v>
      </c>
      <c r="G19" s="141">
        <v>19.600000000000001</v>
      </c>
      <c r="H19" s="141">
        <v>15.5</v>
      </c>
      <c r="I19" s="141">
        <v>12.3</v>
      </c>
      <c r="J19" s="141">
        <v>9.81</v>
      </c>
      <c r="K19" s="141">
        <v>7.8</v>
      </c>
      <c r="L19" s="141">
        <v>6.2</v>
      </c>
      <c r="M19" s="141">
        <v>4.92</v>
      </c>
      <c r="N19" s="141">
        <v>3.91</v>
      </c>
      <c r="O19" s="141">
        <v>3.11</v>
      </c>
      <c r="P19" s="141">
        <v>2.48</v>
      </c>
      <c r="Q19" s="141">
        <v>1.97</v>
      </c>
      <c r="R19" s="141">
        <v>1.57</v>
      </c>
      <c r="S19" s="141">
        <v>1.25</v>
      </c>
      <c r="T19" s="141">
        <v>1</v>
      </c>
      <c r="U19" s="141">
        <v>0.79400000000000004</v>
      </c>
      <c r="V19" s="141">
        <v>0.63400000000000001</v>
      </c>
      <c r="W19" s="141">
        <v>0.50600000000000001</v>
      </c>
      <c r="X19" s="141">
        <v>0.40600000000000003</v>
      </c>
      <c r="Y19" s="141">
        <v>0.32500000000000001</v>
      </c>
      <c r="Z19" s="141">
        <v>0.26200000000000001</v>
      </c>
      <c r="AA19" s="141">
        <v>0.21099999999999999</v>
      </c>
      <c r="AB19" s="141">
        <v>0.17100000000000001</v>
      </c>
      <c r="AC19" s="141">
        <v>0.13900000000000001</v>
      </c>
      <c r="AD19" s="141">
        <v>0.114</v>
      </c>
      <c r="AE19" s="141">
        <v>9.2999999999999999E-2</v>
      </c>
      <c r="AF19" s="141">
        <v>7.6999999999999999E-2</v>
      </c>
      <c r="AG19" s="125">
        <v>6.5000000000000002E-2</v>
      </c>
      <c r="AH19" s="125">
        <v>5.5E-2</v>
      </c>
      <c r="AI19" s="125">
        <v>4.7E-2</v>
      </c>
      <c r="AJ19" s="125">
        <v>0.04</v>
      </c>
      <c r="AK19" s="125">
        <v>3.5000000000000003E-2</v>
      </c>
      <c r="AL19" s="125">
        <v>3.1E-2</v>
      </c>
      <c r="AM19" s="125">
        <v>2.8000000000000001E-2</v>
      </c>
      <c r="AN19" s="125">
        <v>2.5000000000000001E-2</v>
      </c>
      <c r="AO19" s="125">
        <v>2.3E-2</v>
      </c>
      <c r="AP19" s="126">
        <v>2.1999999999999999E-2</v>
      </c>
    </row>
    <row r="20" spans="1:42" x14ac:dyDescent="0.3">
      <c r="A20" s="138">
        <v>15</v>
      </c>
      <c r="B20" s="140">
        <v>57.3</v>
      </c>
      <c r="C20" s="141">
        <v>45.5</v>
      </c>
      <c r="D20" s="141">
        <v>36.200000000000003</v>
      </c>
      <c r="E20" s="141">
        <v>28.7</v>
      </c>
      <c r="F20" s="141">
        <v>22.8</v>
      </c>
      <c r="G20" s="141">
        <v>18.100000000000001</v>
      </c>
      <c r="H20" s="141">
        <v>14.4</v>
      </c>
      <c r="I20" s="141">
        <v>11.4</v>
      </c>
      <c r="J20" s="141">
        <v>9.09</v>
      </c>
      <c r="K20" s="141">
        <v>7.23</v>
      </c>
      <c r="L20" s="141">
        <v>5.74</v>
      </c>
      <c r="M20" s="141">
        <v>4.57</v>
      </c>
      <c r="N20" s="141">
        <v>3.63</v>
      </c>
      <c r="O20" s="141">
        <v>2.89</v>
      </c>
      <c r="P20" s="141">
        <v>2.2999999999999998</v>
      </c>
      <c r="Q20" s="141">
        <v>1.83</v>
      </c>
      <c r="R20" s="141">
        <v>1.45</v>
      </c>
      <c r="S20" s="141">
        <v>1.1599999999999999</v>
      </c>
      <c r="T20" s="141">
        <v>0.92300000000000004</v>
      </c>
      <c r="U20" s="141">
        <v>0.73699999999999999</v>
      </c>
      <c r="V20" s="141">
        <v>0.58799999999999997</v>
      </c>
      <c r="W20" s="141">
        <v>0.47099999999999997</v>
      </c>
      <c r="X20" s="141">
        <v>0.377</v>
      </c>
      <c r="Y20" s="141">
        <v>0.30299999999999999</v>
      </c>
      <c r="Z20" s="141">
        <v>0.24399999999999999</v>
      </c>
      <c r="AA20" s="141">
        <v>0.19700000000000001</v>
      </c>
      <c r="AB20" s="141">
        <v>0.159</v>
      </c>
      <c r="AC20" s="141">
        <v>0.13</v>
      </c>
      <c r="AD20" s="141">
        <v>0.106</v>
      </c>
      <c r="AE20" s="141">
        <v>8.7999999999999995E-2</v>
      </c>
      <c r="AF20" s="141">
        <v>7.2999999999999995E-2</v>
      </c>
      <c r="AG20" s="125">
        <v>6.0999999999999999E-2</v>
      </c>
      <c r="AH20" s="125">
        <v>5.1999999999999998E-2</v>
      </c>
      <c r="AI20" s="125">
        <v>4.3999999999999997E-2</v>
      </c>
      <c r="AJ20" s="125">
        <v>3.7999999999999999E-2</v>
      </c>
      <c r="AK20" s="125">
        <v>3.4000000000000002E-2</v>
      </c>
      <c r="AL20" s="125">
        <v>0.03</v>
      </c>
      <c r="AM20" s="125">
        <v>2.7E-2</v>
      </c>
      <c r="AN20" s="125">
        <v>2.5000000000000001E-2</v>
      </c>
      <c r="AO20" s="125">
        <v>2.3E-2</v>
      </c>
      <c r="AP20" s="126">
        <v>2.1000000000000001E-2</v>
      </c>
    </row>
    <row r="21" spans="1:42" x14ac:dyDescent="0.3">
      <c r="A21" s="138">
        <v>16</v>
      </c>
      <c r="B21" s="140">
        <v>53.1</v>
      </c>
      <c r="C21" s="141">
        <v>42.2</v>
      </c>
      <c r="D21" s="141">
        <v>33.5</v>
      </c>
      <c r="E21" s="141">
        <v>26.6</v>
      </c>
      <c r="F21" s="141">
        <v>21.2</v>
      </c>
      <c r="G21" s="141">
        <v>26.8</v>
      </c>
      <c r="H21" s="141">
        <v>13.4</v>
      </c>
      <c r="I21" s="141">
        <v>10.5</v>
      </c>
      <c r="J21" s="141">
        <v>8.43</v>
      </c>
      <c r="K21" s="141">
        <v>6.7</v>
      </c>
      <c r="L21" s="141">
        <v>5.33</v>
      </c>
      <c r="M21" s="141">
        <v>4.2300000000000004</v>
      </c>
      <c r="N21" s="141">
        <v>3.37</v>
      </c>
      <c r="O21" s="141">
        <v>2.68</v>
      </c>
      <c r="P21" s="141">
        <v>2.13</v>
      </c>
      <c r="Q21" s="141">
        <v>1.7</v>
      </c>
      <c r="R21" s="141">
        <v>1.35</v>
      </c>
      <c r="S21" s="141">
        <v>1.08</v>
      </c>
      <c r="T21" s="141">
        <v>0.85699999999999998</v>
      </c>
      <c r="U21" s="141">
        <v>0.68400000000000005</v>
      </c>
      <c r="V21" s="141">
        <v>0.54700000000000004</v>
      </c>
      <c r="W21" s="141">
        <v>0.438</v>
      </c>
      <c r="X21" s="141">
        <v>0.35099999999999998</v>
      </c>
      <c r="Y21" s="141">
        <v>0.28199999999999997</v>
      </c>
      <c r="Z21" s="141">
        <v>0.22700000000000001</v>
      </c>
      <c r="AA21" s="141">
        <v>0.184</v>
      </c>
      <c r="AB21" s="141">
        <v>0.14899999999999999</v>
      </c>
      <c r="AC21" s="141">
        <v>0.122</v>
      </c>
      <c r="AD21" s="141">
        <v>0.1</v>
      </c>
      <c r="AE21" s="141">
        <v>8.2000000000000003E-2</v>
      </c>
      <c r="AF21" s="141">
        <v>6.9000000000000006E-2</v>
      </c>
      <c r="AG21" s="125">
        <v>5.8000000000000003E-2</v>
      </c>
      <c r="AH21" s="125">
        <v>4.9000000000000002E-2</v>
      </c>
      <c r="AI21" s="125">
        <v>4.2000000000000003E-2</v>
      </c>
      <c r="AJ21" s="125">
        <v>3.6999999999999998E-2</v>
      </c>
      <c r="AK21" s="125">
        <v>3.2000000000000001E-2</v>
      </c>
      <c r="AL21" s="125">
        <v>2.9000000000000001E-2</v>
      </c>
      <c r="AM21" s="125">
        <v>2.5999999999999999E-2</v>
      </c>
      <c r="AN21" s="125">
        <v>2.4E-2</v>
      </c>
      <c r="AO21" s="125">
        <v>2.1999999999999999E-2</v>
      </c>
      <c r="AP21" s="126">
        <v>2.1000000000000001E-2</v>
      </c>
    </row>
    <row r="22" spans="1:42" x14ac:dyDescent="0.3">
      <c r="A22" s="138">
        <v>17</v>
      </c>
      <c r="B22" s="140">
        <v>49.3</v>
      </c>
      <c r="C22" s="141">
        <v>39.200000000000003</v>
      </c>
      <c r="D22" s="141">
        <v>31.1</v>
      </c>
      <c r="E22" s="141">
        <v>24.7</v>
      </c>
      <c r="F22" s="141">
        <v>19.600000000000001</v>
      </c>
      <c r="G22" s="141">
        <v>15.6</v>
      </c>
      <c r="H22" s="141">
        <v>12.4</v>
      </c>
      <c r="I22" s="141">
        <v>9.85</v>
      </c>
      <c r="J22" s="141">
        <v>7.93</v>
      </c>
      <c r="K22" s="141">
        <v>6.22</v>
      </c>
      <c r="L22" s="141">
        <v>4.9400000000000004</v>
      </c>
      <c r="M22" s="141">
        <v>3.93</v>
      </c>
      <c r="N22" s="141">
        <v>3.12</v>
      </c>
      <c r="O22" s="141">
        <v>2.4900000000000002</v>
      </c>
      <c r="P22" s="141">
        <v>1.98</v>
      </c>
      <c r="Q22" s="141">
        <v>1.57</v>
      </c>
      <c r="R22" s="141">
        <v>1.25</v>
      </c>
      <c r="S22" s="141">
        <v>1</v>
      </c>
      <c r="T22" s="141">
        <v>0.79700000000000004</v>
      </c>
      <c r="U22" s="141">
        <v>0.63600000000000001</v>
      </c>
      <c r="V22" s="141">
        <v>0.50800000000000001</v>
      </c>
      <c r="W22" s="141">
        <v>0.40699999999999997</v>
      </c>
      <c r="X22" s="141">
        <v>0.32700000000000001</v>
      </c>
      <c r="Y22" s="141">
        <v>0.26300000000000001</v>
      </c>
      <c r="Z22" s="141">
        <v>0.21199999999999999</v>
      </c>
      <c r="AA22" s="141">
        <v>0.17100000000000001</v>
      </c>
      <c r="AB22" s="141">
        <v>0.13900000000000001</v>
      </c>
      <c r="AC22" s="141">
        <v>0.114</v>
      </c>
      <c r="AD22" s="141">
        <v>9.4E-2</v>
      </c>
      <c r="AE22" s="141">
        <v>7.8E-2</v>
      </c>
      <c r="AF22" s="141">
        <v>6.5000000000000002E-2</v>
      </c>
      <c r="AG22" s="125">
        <v>5.5E-2</v>
      </c>
      <c r="AH22" s="125">
        <v>4.7E-2</v>
      </c>
      <c r="AI22" s="125">
        <v>0.04</v>
      </c>
      <c r="AJ22" s="125">
        <v>3.5000000000000003E-2</v>
      </c>
      <c r="AK22" s="125">
        <v>3.1E-2</v>
      </c>
      <c r="AL22" s="125">
        <v>2.8000000000000001E-2</v>
      </c>
      <c r="AM22" s="125">
        <v>2.5000000000000001E-2</v>
      </c>
      <c r="AN22" s="125">
        <v>2.3E-2</v>
      </c>
      <c r="AO22" s="125">
        <v>2.1999999999999999E-2</v>
      </c>
      <c r="AP22" s="126">
        <v>2.1000000000000001E-2</v>
      </c>
    </row>
    <row r="23" spans="1:42" x14ac:dyDescent="0.3">
      <c r="A23" s="138">
        <v>18</v>
      </c>
      <c r="B23" s="140">
        <v>45.8</v>
      </c>
      <c r="C23" s="141">
        <v>36.4</v>
      </c>
      <c r="D23" s="141">
        <v>28.9</v>
      </c>
      <c r="E23" s="141">
        <v>22.9</v>
      </c>
      <c r="F23" s="141">
        <v>18.2</v>
      </c>
      <c r="G23" s="141">
        <v>14.5</v>
      </c>
      <c r="H23" s="141">
        <v>11.5</v>
      </c>
      <c r="I23" s="141">
        <v>9.14</v>
      </c>
      <c r="J23" s="141">
        <v>7.27</v>
      </c>
      <c r="K23" s="141">
        <v>5.77</v>
      </c>
      <c r="L23" s="141">
        <v>4.59</v>
      </c>
      <c r="M23" s="141">
        <v>3.65</v>
      </c>
      <c r="N23" s="141">
        <v>2.9</v>
      </c>
      <c r="O23" s="141">
        <v>2.31</v>
      </c>
      <c r="P23" s="141">
        <v>1.84</v>
      </c>
      <c r="Q23" s="141">
        <v>1.46</v>
      </c>
      <c r="R23" s="141">
        <v>1.1599999999999999</v>
      </c>
      <c r="S23" s="141">
        <v>0.92800000000000005</v>
      </c>
      <c r="T23" s="141">
        <v>0.74099999999999999</v>
      </c>
      <c r="U23" s="141">
        <v>0.59199999999999997</v>
      </c>
      <c r="V23" s="141">
        <v>0.47299999999999998</v>
      </c>
      <c r="W23" s="141">
        <v>0.379</v>
      </c>
      <c r="X23" s="141">
        <v>0.30399999999999999</v>
      </c>
      <c r="Y23" s="141">
        <v>0.245</v>
      </c>
      <c r="Z23" s="141">
        <v>0.19800000000000001</v>
      </c>
      <c r="AA23" s="141">
        <v>0.16</v>
      </c>
      <c r="AB23" s="141">
        <v>0.13100000000000001</v>
      </c>
      <c r="AC23" s="141">
        <v>0.107</v>
      </c>
      <c r="AD23" s="141">
        <v>8.7999999999999995E-2</v>
      </c>
      <c r="AE23" s="141">
        <v>7.2999999999999995E-2</v>
      </c>
      <c r="AF23" s="141">
        <v>6.0999999999999999E-2</v>
      </c>
      <c r="AG23" s="125">
        <v>5.1999999999999998E-2</v>
      </c>
      <c r="AH23" s="125">
        <v>4.3999999999999997E-2</v>
      </c>
      <c r="AI23" s="125">
        <v>3.9E-2</v>
      </c>
      <c r="AJ23" s="125">
        <v>3.4000000000000002E-2</v>
      </c>
      <c r="AK23" s="125">
        <v>0.03</v>
      </c>
      <c r="AL23" s="125">
        <v>2.7E-2</v>
      </c>
      <c r="AM23" s="125">
        <v>2.5000000000000001E-2</v>
      </c>
      <c r="AN23" s="125">
        <v>2.3E-2</v>
      </c>
      <c r="AO23" s="125">
        <v>2.1000000000000001E-2</v>
      </c>
      <c r="AP23" s="126">
        <v>0.02</v>
      </c>
    </row>
    <row r="24" spans="1:42" x14ac:dyDescent="0.3">
      <c r="A24" s="138">
        <v>19</v>
      </c>
      <c r="B24" s="140">
        <v>42.5</v>
      </c>
      <c r="C24" s="141">
        <v>33.799999999999997</v>
      </c>
      <c r="D24" s="141">
        <v>26.8</v>
      </c>
      <c r="E24" s="141">
        <v>21.3</v>
      </c>
      <c r="F24" s="141">
        <v>16.899999999999999</v>
      </c>
      <c r="G24" s="141">
        <v>13.5</v>
      </c>
      <c r="H24" s="141">
        <v>10.7</v>
      </c>
      <c r="I24" s="141">
        <v>8.49</v>
      </c>
      <c r="J24" s="141">
        <v>6.75</v>
      </c>
      <c r="K24" s="141">
        <v>5.36</v>
      </c>
      <c r="L24" s="141">
        <v>4.26</v>
      </c>
      <c r="M24" s="141">
        <v>3.39</v>
      </c>
      <c r="N24" s="141">
        <v>2.7</v>
      </c>
      <c r="O24" s="141">
        <v>2.15</v>
      </c>
      <c r="P24" s="141">
        <v>1.71</v>
      </c>
      <c r="Q24" s="141">
        <v>1.36</v>
      </c>
      <c r="R24" s="141">
        <v>1.08</v>
      </c>
      <c r="S24" s="141">
        <v>0.86299999999999999</v>
      </c>
      <c r="T24" s="141">
        <v>0.68899999999999995</v>
      </c>
      <c r="U24" s="141">
        <v>0.55100000000000005</v>
      </c>
      <c r="V24" s="141">
        <v>0.44</v>
      </c>
      <c r="W24" s="141">
        <v>0.35299999999999998</v>
      </c>
      <c r="X24" s="141">
        <v>0.28399999999999997</v>
      </c>
      <c r="Y24" s="141">
        <v>0.22900000000000001</v>
      </c>
      <c r="Z24" s="141">
        <v>0.185</v>
      </c>
      <c r="AA24" s="141">
        <v>0.15</v>
      </c>
      <c r="AB24" s="141">
        <v>0.122</v>
      </c>
      <c r="AC24" s="141">
        <v>0.1</v>
      </c>
      <c r="AD24" s="141">
        <v>8.3000000000000004E-2</v>
      </c>
      <c r="AE24" s="141">
        <v>6.9000000000000006E-2</v>
      </c>
      <c r="AF24" s="141">
        <v>5.8000000000000003E-2</v>
      </c>
      <c r="AG24" s="125">
        <v>4.9000000000000002E-2</v>
      </c>
      <c r="AH24" s="125">
        <v>4.2000000000000003E-2</v>
      </c>
      <c r="AI24" s="125">
        <v>3.6999999999999998E-2</v>
      </c>
      <c r="AJ24" s="125">
        <v>3.3000000000000002E-2</v>
      </c>
      <c r="AK24" s="125">
        <v>2.9000000000000001E-2</v>
      </c>
      <c r="AL24" s="125">
        <v>2.5999999999999999E-2</v>
      </c>
      <c r="AM24" s="125">
        <v>2.4E-2</v>
      </c>
      <c r="AN24" s="125">
        <v>2.1999999999999999E-2</v>
      </c>
      <c r="AO24" s="125">
        <v>2.1000000000000001E-2</v>
      </c>
      <c r="AP24" s="126">
        <v>0.02</v>
      </c>
    </row>
    <row r="25" spans="1:42" x14ac:dyDescent="0.3">
      <c r="A25" s="138">
        <v>20</v>
      </c>
      <c r="B25" s="140">
        <v>39.5</v>
      </c>
      <c r="C25" s="141">
        <v>31.4</v>
      </c>
      <c r="D25" s="141">
        <v>24.9</v>
      </c>
      <c r="E25" s="141">
        <v>19.8</v>
      </c>
      <c r="F25" s="141">
        <v>15.7</v>
      </c>
      <c r="G25" s="141">
        <v>12.5</v>
      </c>
      <c r="H25" s="141">
        <v>9.93</v>
      </c>
      <c r="I25" s="141">
        <v>7.89</v>
      </c>
      <c r="J25" s="141">
        <v>6.27</v>
      </c>
      <c r="K25" s="141">
        <v>4.99</v>
      </c>
      <c r="L25" s="141">
        <v>3.96</v>
      </c>
      <c r="M25" s="141">
        <v>3.15</v>
      </c>
      <c r="N25" s="141">
        <v>2.5099999999999998</v>
      </c>
      <c r="O25" s="141">
        <v>1.99</v>
      </c>
      <c r="P25" s="141">
        <v>1.59</v>
      </c>
      <c r="Q25" s="141">
        <v>1.26</v>
      </c>
      <c r="R25" s="141">
        <v>1.01</v>
      </c>
      <c r="S25" s="141">
        <v>0.80300000000000005</v>
      </c>
      <c r="T25" s="141">
        <v>0.64100000000000001</v>
      </c>
      <c r="U25" s="141">
        <v>0.51300000000000001</v>
      </c>
      <c r="V25" s="141">
        <v>0.41</v>
      </c>
      <c r="W25" s="141">
        <v>0.32900000000000001</v>
      </c>
      <c r="X25" s="141">
        <v>0.26500000000000001</v>
      </c>
      <c r="Y25" s="141">
        <v>0.21299999999999999</v>
      </c>
      <c r="Z25" s="141">
        <v>0.17299999999999999</v>
      </c>
      <c r="AA25" s="141">
        <v>0.14000000000000001</v>
      </c>
      <c r="AB25" s="141">
        <v>0.115</v>
      </c>
      <c r="AC25" s="141">
        <v>9.4E-2</v>
      </c>
      <c r="AD25" s="141">
        <v>7.8E-2</v>
      </c>
      <c r="AE25" s="141">
        <v>6.5000000000000002E-2</v>
      </c>
      <c r="AF25" s="141">
        <v>5.5E-2</v>
      </c>
      <c r="AG25" s="125">
        <v>4.7E-2</v>
      </c>
      <c r="AH25" s="125">
        <v>4.1000000000000002E-2</v>
      </c>
      <c r="AI25" s="125">
        <v>3.5000000000000003E-2</v>
      </c>
      <c r="AJ25" s="125">
        <v>3.1E-2</v>
      </c>
      <c r="AK25" s="125">
        <v>2.8000000000000001E-2</v>
      </c>
      <c r="AL25" s="125">
        <v>2.5999999999999999E-2</v>
      </c>
      <c r="AM25" s="125">
        <v>2.4E-2</v>
      </c>
      <c r="AN25" s="125">
        <v>2.1999999999999999E-2</v>
      </c>
      <c r="AO25" s="125">
        <v>2.1000000000000001E-2</v>
      </c>
      <c r="AP25" s="126">
        <v>0.02</v>
      </c>
    </row>
    <row r="26" spans="1:42" x14ac:dyDescent="0.3">
      <c r="A26" s="138">
        <v>21</v>
      </c>
      <c r="B26" s="140">
        <v>36.700000000000003</v>
      </c>
      <c r="C26" s="141">
        <v>29.2</v>
      </c>
      <c r="D26" s="141">
        <v>23.2</v>
      </c>
      <c r="E26" s="141">
        <v>18.399999999999999</v>
      </c>
      <c r="F26" s="141">
        <v>14.6</v>
      </c>
      <c r="G26" s="141">
        <v>11.6</v>
      </c>
      <c r="H26" s="141">
        <v>9.24</v>
      </c>
      <c r="I26" s="141">
        <v>7.34</v>
      </c>
      <c r="J26" s="141">
        <v>5.83</v>
      </c>
      <c r="K26" s="141">
        <v>4.6399999999999997</v>
      </c>
      <c r="L26" s="141">
        <v>3.69</v>
      </c>
      <c r="M26" s="141">
        <v>2.93</v>
      </c>
      <c r="N26" s="141">
        <v>2.33</v>
      </c>
      <c r="O26" s="141">
        <v>1.86</v>
      </c>
      <c r="P26" s="141">
        <v>1.48</v>
      </c>
      <c r="Q26" s="141">
        <v>1.18</v>
      </c>
      <c r="R26" s="141">
        <v>0.93799999999999994</v>
      </c>
      <c r="S26" s="141">
        <v>0.748</v>
      </c>
      <c r="T26" s="141">
        <v>0.59699999999999998</v>
      </c>
      <c r="U26" s="141">
        <v>0.47799999999999998</v>
      </c>
      <c r="V26" s="141">
        <v>0.38300000000000001</v>
      </c>
      <c r="W26" s="141">
        <v>0.307</v>
      </c>
      <c r="X26" s="141">
        <v>0.247</v>
      </c>
      <c r="Y26" s="141">
        <v>0.2</v>
      </c>
      <c r="Z26" s="141">
        <v>0.16200000000000001</v>
      </c>
      <c r="AA26" s="141">
        <v>0.13200000000000001</v>
      </c>
      <c r="AB26" s="141">
        <v>0.108</v>
      </c>
      <c r="AC26" s="141">
        <v>8.8999999999999996E-2</v>
      </c>
      <c r="AD26" s="141">
        <v>7.3999999999999996E-2</v>
      </c>
      <c r="AE26" s="141">
        <v>6.2E-2</v>
      </c>
      <c r="AF26" s="141">
        <v>5.1999999999999998E-2</v>
      </c>
      <c r="AG26" s="125">
        <v>4.4999999999999998E-2</v>
      </c>
      <c r="AH26" s="125">
        <v>3.9E-2</v>
      </c>
      <c r="AI26" s="125">
        <v>3.4000000000000002E-2</v>
      </c>
      <c r="AJ26" s="125">
        <v>0.03</v>
      </c>
      <c r="AK26" s="125">
        <v>2.7E-2</v>
      </c>
      <c r="AL26" s="125">
        <v>2.5000000000000001E-2</v>
      </c>
      <c r="AM26" s="125">
        <v>2.3E-2</v>
      </c>
      <c r="AN26" s="125">
        <v>2.1000000000000001E-2</v>
      </c>
      <c r="AO26" s="125">
        <v>0.02</v>
      </c>
      <c r="AP26" s="126">
        <v>1.9E-2</v>
      </c>
    </row>
    <row r="27" spans="1:42" x14ac:dyDescent="0.3">
      <c r="A27" s="138">
        <v>22</v>
      </c>
      <c r="B27" s="140">
        <v>34.200000000000003</v>
      </c>
      <c r="C27" s="141">
        <v>27.1</v>
      </c>
      <c r="D27" s="141">
        <v>21.6</v>
      </c>
      <c r="E27" s="141">
        <v>17.100000000000001</v>
      </c>
      <c r="F27" s="141">
        <v>13.6</v>
      </c>
      <c r="G27" s="141">
        <v>10.8</v>
      </c>
      <c r="H27" s="141">
        <v>8.59</v>
      </c>
      <c r="I27" s="141">
        <v>6.83</v>
      </c>
      <c r="J27" s="141">
        <v>5.43</v>
      </c>
      <c r="K27" s="141">
        <v>4.3099999999999996</v>
      </c>
      <c r="L27" s="141">
        <v>3.43</v>
      </c>
      <c r="M27" s="141">
        <v>2.73</v>
      </c>
      <c r="N27" s="141">
        <v>2.17</v>
      </c>
      <c r="O27" s="141">
        <v>1.73</v>
      </c>
      <c r="P27" s="141">
        <v>1.37</v>
      </c>
      <c r="Q27" s="141">
        <v>1.1000000000000001</v>
      </c>
      <c r="R27" s="141">
        <v>0.873</v>
      </c>
      <c r="S27" s="141">
        <v>0.69699999999999995</v>
      </c>
      <c r="T27" s="141">
        <v>0.55700000000000005</v>
      </c>
      <c r="U27" s="141">
        <v>0.44500000000000001</v>
      </c>
      <c r="V27" s="141">
        <v>0.35699999999999998</v>
      </c>
      <c r="W27" s="141">
        <v>0.28699999999999998</v>
      </c>
      <c r="X27" s="141">
        <v>0.23100000000000001</v>
      </c>
      <c r="Y27" s="141">
        <v>0.187</v>
      </c>
      <c r="Z27" s="141">
        <v>0.152</v>
      </c>
      <c r="AA27" s="141">
        <v>0.124</v>
      </c>
      <c r="AB27" s="141">
        <v>0.10100000000000001</v>
      </c>
      <c r="AC27" s="141">
        <v>8.4000000000000005E-2</v>
      </c>
      <c r="AD27" s="141">
        <v>7.0000000000000007E-2</v>
      </c>
      <c r="AE27" s="141">
        <v>5.8999999999999997E-2</v>
      </c>
      <c r="AF27" s="141">
        <v>0.05</v>
      </c>
      <c r="AG27" s="125">
        <v>4.2999999999999997E-2</v>
      </c>
      <c r="AH27" s="125">
        <v>3.6999999999999998E-2</v>
      </c>
      <c r="AI27" s="125">
        <v>3.3000000000000002E-2</v>
      </c>
      <c r="AJ27" s="125">
        <v>2.9000000000000001E-2</v>
      </c>
      <c r="AK27" s="125">
        <v>2.5999999999999999E-2</v>
      </c>
      <c r="AL27" s="125">
        <v>2.4E-2</v>
      </c>
      <c r="AM27" s="125">
        <v>2.1999999999999999E-2</v>
      </c>
      <c r="AN27" s="125">
        <v>2.1000000000000001E-2</v>
      </c>
      <c r="AO27" s="125">
        <v>0.02</v>
      </c>
      <c r="AP27" s="126">
        <v>1.9E-2</v>
      </c>
    </row>
    <row r="28" spans="1:42" x14ac:dyDescent="0.3">
      <c r="A28" s="138">
        <v>23</v>
      </c>
      <c r="B28" s="140">
        <v>31.8</v>
      </c>
      <c r="C28" s="141">
        <v>25.3</v>
      </c>
      <c r="D28" s="141">
        <v>20.100000000000001</v>
      </c>
      <c r="E28" s="141">
        <v>15.9</v>
      </c>
      <c r="F28" s="141">
        <v>12.7</v>
      </c>
      <c r="G28" s="141">
        <v>10.1</v>
      </c>
      <c r="H28" s="141">
        <v>8</v>
      </c>
      <c r="I28" s="141">
        <v>6.36</v>
      </c>
      <c r="J28" s="141">
        <v>5.05</v>
      </c>
      <c r="K28" s="141">
        <v>4.0199999999999996</v>
      </c>
      <c r="L28" s="141">
        <v>3.19</v>
      </c>
      <c r="M28" s="141">
        <v>2.54</v>
      </c>
      <c r="N28" s="141">
        <v>2.02</v>
      </c>
      <c r="O28" s="141">
        <v>1.61</v>
      </c>
      <c r="P28" s="141">
        <v>1.28</v>
      </c>
      <c r="Q28" s="141">
        <v>1.02</v>
      </c>
      <c r="R28" s="141">
        <v>0.81399999999999995</v>
      </c>
      <c r="S28" s="141">
        <v>0.65</v>
      </c>
      <c r="T28" s="141">
        <v>0.51900000000000002</v>
      </c>
      <c r="U28" s="141">
        <v>0.41599999999999998</v>
      </c>
      <c r="V28" s="141">
        <v>0.33300000000000002</v>
      </c>
      <c r="W28" s="141">
        <v>0.26800000000000002</v>
      </c>
      <c r="X28" s="141">
        <v>0.216</v>
      </c>
      <c r="Y28" s="141">
        <v>0.17499999999999999</v>
      </c>
      <c r="Z28" s="141">
        <v>0.14199999999999999</v>
      </c>
      <c r="AA28" s="141">
        <v>0.11600000000000001</v>
      </c>
      <c r="AB28" s="141">
        <v>9.5000000000000001E-2</v>
      </c>
      <c r="AC28" s="141">
        <v>7.9000000000000001E-2</v>
      </c>
      <c r="AD28" s="141">
        <v>6.6000000000000003E-2</v>
      </c>
      <c r="AE28" s="141">
        <v>5.6000000000000001E-2</v>
      </c>
      <c r="AF28" s="141">
        <v>4.7E-2</v>
      </c>
      <c r="AG28" s="125">
        <v>4.1000000000000002E-2</v>
      </c>
      <c r="AH28" s="125">
        <v>3.5999999999999997E-2</v>
      </c>
      <c r="AI28" s="125">
        <v>3.2000000000000001E-2</v>
      </c>
      <c r="AJ28" s="125">
        <v>2.8000000000000001E-2</v>
      </c>
      <c r="AK28" s="125">
        <v>2.5999999999999999E-2</v>
      </c>
      <c r="AL28" s="125">
        <v>2.4E-2</v>
      </c>
      <c r="AM28" s="125">
        <v>2.1999999999999999E-2</v>
      </c>
      <c r="AN28" s="125">
        <v>2.1000000000000001E-2</v>
      </c>
      <c r="AO28" s="125">
        <v>0.02</v>
      </c>
      <c r="AP28" s="126">
        <v>1.9E-2</v>
      </c>
    </row>
    <row r="29" spans="1:42" x14ac:dyDescent="0.3">
      <c r="A29" s="138">
        <v>24</v>
      </c>
      <c r="B29" s="140">
        <v>29.6</v>
      </c>
      <c r="C29" s="141">
        <v>23.5</v>
      </c>
      <c r="D29" s="141">
        <v>18.7</v>
      </c>
      <c r="E29" s="141">
        <v>14.8</v>
      </c>
      <c r="F29" s="141">
        <v>11.8</v>
      </c>
      <c r="G29" s="141">
        <v>9.3699999999999992</v>
      </c>
      <c r="H29" s="141">
        <v>7.45</v>
      </c>
      <c r="I29" s="141">
        <v>5.92</v>
      </c>
      <c r="J29" s="141">
        <v>4.7</v>
      </c>
      <c r="K29" s="141">
        <v>3.74</v>
      </c>
      <c r="L29" s="141">
        <v>2.97</v>
      </c>
      <c r="M29" s="141">
        <v>2.37</v>
      </c>
      <c r="N29" s="141">
        <v>1.88</v>
      </c>
      <c r="O29" s="141">
        <v>1.5</v>
      </c>
      <c r="P29" s="141">
        <v>1.19</v>
      </c>
      <c r="Q29" s="141">
        <v>1.95</v>
      </c>
      <c r="R29" s="141">
        <v>0.75900000000000001</v>
      </c>
      <c r="S29" s="141">
        <v>0.60599999999999998</v>
      </c>
      <c r="T29" s="141">
        <v>0.48399999999999999</v>
      </c>
      <c r="U29" s="141">
        <v>0.38800000000000001</v>
      </c>
      <c r="V29" s="141">
        <v>0.311</v>
      </c>
      <c r="W29" s="141">
        <v>0.251</v>
      </c>
      <c r="X29" s="141">
        <v>0.20200000000000001</v>
      </c>
      <c r="Y29" s="141">
        <v>0.16400000000000001</v>
      </c>
      <c r="Z29" s="141">
        <v>0.13300000000000001</v>
      </c>
      <c r="AA29" s="141">
        <v>0.109</v>
      </c>
      <c r="AB29" s="141">
        <v>0.09</v>
      </c>
      <c r="AC29" s="141">
        <v>7.4999999999999997E-2</v>
      </c>
      <c r="AD29" s="141">
        <v>6.3E-2</v>
      </c>
      <c r="AE29" s="141">
        <v>5.2999999999999999E-2</v>
      </c>
      <c r="AF29" s="141">
        <v>4.4999999999999998E-2</v>
      </c>
      <c r="AG29" s="125">
        <v>3.9E-2</v>
      </c>
      <c r="AH29" s="125">
        <v>3.4000000000000002E-2</v>
      </c>
      <c r="AI29" s="125">
        <v>0.03</v>
      </c>
      <c r="AJ29" s="125">
        <v>2.7E-2</v>
      </c>
      <c r="AK29" s="125">
        <v>2.5000000000000001E-2</v>
      </c>
      <c r="AL29" s="125">
        <v>2.3E-2</v>
      </c>
      <c r="AM29" s="125">
        <v>2.1999999999999999E-2</v>
      </c>
      <c r="AN29" s="125">
        <v>0.02</v>
      </c>
      <c r="AO29" s="125">
        <v>1.9E-2</v>
      </c>
      <c r="AP29" s="126">
        <v>1.9E-2</v>
      </c>
    </row>
    <row r="30" spans="1:42" x14ac:dyDescent="0.3">
      <c r="A30" s="138">
        <v>25</v>
      </c>
      <c r="B30" s="140">
        <v>27.6</v>
      </c>
      <c r="C30" s="141">
        <v>21.9</v>
      </c>
      <c r="D30" s="141">
        <v>17.399999999999999</v>
      </c>
      <c r="E30" s="141">
        <v>13.8</v>
      </c>
      <c r="F30" s="141">
        <v>11</v>
      </c>
      <c r="G30" s="141">
        <v>8.73</v>
      </c>
      <c r="H30" s="141">
        <v>6.94</v>
      </c>
      <c r="I30" s="141">
        <v>5.51</v>
      </c>
      <c r="J30" s="141">
        <v>4.38</v>
      </c>
      <c r="K30" s="141">
        <v>3.48</v>
      </c>
      <c r="L30" s="141">
        <v>2.77</v>
      </c>
      <c r="M30" s="141">
        <v>2.2000000000000002</v>
      </c>
      <c r="N30" s="141">
        <v>1.75</v>
      </c>
      <c r="O30" s="141">
        <v>1.4</v>
      </c>
      <c r="P30" s="141">
        <v>1.1100000000000001</v>
      </c>
      <c r="Q30" s="141">
        <v>0.88700000000000001</v>
      </c>
      <c r="R30" s="141">
        <v>0.70799999999999996</v>
      </c>
      <c r="S30" s="141">
        <v>0.56499999999999995</v>
      </c>
      <c r="T30" s="141">
        <v>0.45200000000000001</v>
      </c>
      <c r="U30" s="141">
        <v>0.36299999999999999</v>
      </c>
      <c r="V30" s="141">
        <v>0.29099999999999998</v>
      </c>
      <c r="W30" s="141">
        <v>0.23499999999999999</v>
      </c>
      <c r="X30" s="141">
        <v>0.189</v>
      </c>
      <c r="Y30" s="141">
        <v>0.154</v>
      </c>
      <c r="Z30" s="141">
        <v>0.125</v>
      </c>
      <c r="AA30" s="141">
        <v>0.10299999999999999</v>
      </c>
      <c r="AB30" s="141">
        <v>8.5000000000000006E-2</v>
      </c>
      <c r="AC30" s="141">
        <v>7.0999999999999994E-2</v>
      </c>
      <c r="AD30" s="141">
        <v>5.8999999999999997E-2</v>
      </c>
      <c r="AE30" s="141">
        <v>0.05</v>
      </c>
      <c r="AF30" s="141">
        <v>4.2999999999999997E-2</v>
      </c>
      <c r="AG30" s="125">
        <v>3.7999999999999999E-2</v>
      </c>
      <c r="AH30" s="125">
        <v>3.3000000000000002E-2</v>
      </c>
      <c r="AI30" s="125">
        <v>2.9000000000000001E-2</v>
      </c>
      <c r="AJ30" s="125">
        <v>2.7E-2</v>
      </c>
      <c r="AK30" s="125">
        <v>2.4E-2</v>
      </c>
      <c r="AL30" s="125">
        <v>2.3E-2</v>
      </c>
      <c r="AM30" s="125">
        <v>2.1000000000000001E-2</v>
      </c>
      <c r="AN30" s="125">
        <v>0.02</v>
      </c>
      <c r="AO30" s="125">
        <v>1.9E-2</v>
      </c>
      <c r="AP30" s="126">
        <v>1.7999999999999999E-2</v>
      </c>
    </row>
    <row r="31" spans="1:42" x14ac:dyDescent="0.3">
      <c r="A31" s="138">
        <v>26</v>
      </c>
      <c r="B31" s="140">
        <v>25.7</v>
      </c>
      <c r="C31" s="141">
        <v>20.399999999999999</v>
      </c>
      <c r="D31" s="141">
        <v>16.2</v>
      </c>
      <c r="E31" s="141">
        <v>12.9</v>
      </c>
      <c r="F31" s="141">
        <v>10.199999999999999</v>
      </c>
      <c r="G31" s="141">
        <v>8.14</v>
      </c>
      <c r="H31" s="141">
        <v>6.47</v>
      </c>
      <c r="I31" s="141">
        <v>5.14</v>
      </c>
      <c r="J31" s="141">
        <v>4.09</v>
      </c>
      <c r="K31" s="141">
        <v>3.25</v>
      </c>
      <c r="L31" s="141">
        <v>2.58</v>
      </c>
      <c r="M31" s="141">
        <v>2.06</v>
      </c>
      <c r="N31" s="141">
        <v>1.64</v>
      </c>
      <c r="O31" s="141">
        <v>1.3</v>
      </c>
      <c r="P31" s="141">
        <v>1.04</v>
      </c>
      <c r="Q31" s="141">
        <v>0.82799999999999996</v>
      </c>
      <c r="R31" s="141">
        <v>0.66100000000000003</v>
      </c>
      <c r="S31" s="141">
        <v>0.52800000000000002</v>
      </c>
      <c r="T31" s="141">
        <v>0.42299999999999999</v>
      </c>
      <c r="U31" s="141">
        <v>0.33900000000000002</v>
      </c>
      <c r="V31" s="141">
        <v>0.27200000000000002</v>
      </c>
      <c r="W31" s="141">
        <v>0.22</v>
      </c>
      <c r="X31" s="141">
        <v>0.17799999999999999</v>
      </c>
      <c r="Y31" s="141">
        <v>0.14399999999999999</v>
      </c>
      <c r="Z31" s="141">
        <v>0.11799999999999999</v>
      </c>
      <c r="AA31" s="141">
        <v>9.7000000000000003E-2</v>
      </c>
      <c r="AB31" s="141">
        <v>0.08</v>
      </c>
      <c r="AC31" s="141">
        <v>6.7000000000000004E-2</v>
      </c>
      <c r="AD31" s="141">
        <v>5.6000000000000001E-2</v>
      </c>
      <c r="AE31" s="141">
        <v>4.8000000000000001E-2</v>
      </c>
      <c r="AF31" s="141">
        <v>4.1000000000000002E-2</v>
      </c>
      <c r="AG31" s="125">
        <v>3.5999999999999997E-2</v>
      </c>
      <c r="AH31" s="125">
        <v>3.2000000000000001E-2</v>
      </c>
      <c r="AI31" s="125">
        <v>2.8000000000000001E-2</v>
      </c>
      <c r="AJ31" s="125">
        <v>2.5999999999999999E-2</v>
      </c>
      <c r="AK31" s="125">
        <v>2.4E-2</v>
      </c>
      <c r="AL31" s="125">
        <v>2.1999999999999999E-2</v>
      </c>
      <c r="AM31" s="125">
        <v>2.1000000000000001E-2</v>
      </c>
      <c r="AN31" s="125">
        <v>0.02</v>
      </c>
      <c r="AO31" s="125">
        <v>1.9E-2</v>
      </c>
      <c r="AP31" s="126">
        <v>1.7999999999999999E-2</v>
      </c>
    </row>
    <row r="32" spans="1:42" x14ac:dyDescent="0.3">
      <c r="A32" s="138">
        <v>27</v>
      </c>
      <c r="B32" s="140">
        <v>24</v>
      </c>
      <c r="C32" s="141">
        <v>19</v>
      </c>
      <c r="D32" s="141">
        <v>15.1</v>
      </c>
      <c r="E32" s="141">
        <v>12</v>
      </c>
      <c r="F32" s="141">
        <v>9.5500000000000007</v>
      </c>
      <c r="G32" s="141">
        <v>7.59</v>
      </c>
      <c r="H32" s="141">
        <v>6.03</v>
      </c>
      <c r="I32" s="141">
        <v>4.79</v>
      </c>
      <c r="J32" s="141">
        <v>3.81</v>
      </c>
      <c r="K32" s="141">
        <v>3.03</v>
      </c>
      <c r="L32" s="141">
        <v>2.41</v>
      </c>
      <c r="M32" s="141">
        <v>1.92</v>
      </c>
      <c r="N32" s="141">
        <v>1.53</v>
      </c>
      <c r="O32" s="141">
        <v>1.22</v>
      </c>
      <c r="P32" s="141">
        <v>0.96899999999999997</v>
      </c>
      <c r="Q32" s="141">
        <v>0.77300000000000002</v>
      </c>
      <c r="R32" s="141">
        <v>0.61699999999999999</v>
      </c>
      <c r="S32" s="141">
        <v>0.49299999999999999</v>
      </c>
      <c r="T32" s="141">
        <v>0.39500000000000002</v>
      </c>
      <c r="U32" s="141">
        <v>0.317</v>
      </c>
      <c r="V32" s="141">
        <v>0.255</v>
      </c>
      <c r="W32" s="141">
        <v>0.20599999999999999</v>
      </c>
      <c r="X32" s="141">
        <v>0.16700000000000001</v>
      </c>
      <c r="Y32" s="141">
        <v>0.13600000000000001</v>
      </c>
      <c r="Z32" s="141">
        <v>0.111</v>
      </c>
      <c r="AA32" s="141">
        <v>9.0999999999999998E-2</v>
      </c>
      <c r="AB32" s="141">
        <v>7.5999999999999998E-2</v>
      </c>
      <c r="AC32" s="141">
        <v>6.3E-2</v>
      </c>
      <c r="AD32" s="141">
        <v>5.3999999999999999E-2</v>
      </c>
      <c r="AE32" s="141">
        <v>4.5999999999999999E-2</v>
      </c>
      <c r="AF32" s="141">
        <v>0.04</v>
      </c>
      <c r="AG32" s="125">
        <v>3.5000000000000003E-2</v>
      </c>
      <c r="AH32" s="125">
        <v>3.1E-2</v>
      </c>
      <c r="AI32" s="125">
        <v>2.8000000000000001E-2</v>
      </c>
      <c r="AJ32" s="125">
        <v>2.5000000000000001E-2</v>
      </c>
      <c r="AK32" s="125">
        <v>2.3E-2</v>
      </c>
      <c r="AL32" s="125">
        <v>2.1999999999999999E-2</v>
      </c>
      <c r="AM32" s="125">
        <v>0.02</v>
      </c>
      <c r="AN32" s="125">
        <v>1.9E-2</v>
      </c>
      <c r="AO32" s="125">
        <v>1.9E-2</v>
      </c>
      <c r="AP32" s="126">
        <v>1.7999999999999999E-2</v>
      </c>
    </row>
    <row r="33" spans="1:42" x14ac:dyDescent="0.3">
      <c r="A33" s="138">
        <v>28</v>
      </c>
      <c r="B33" s="140">
        <v>22.4</v>
      </c>
      <c r="C33" s="141">
        <v>17.8</v>
      </c>
      <c r="D33" s="141">
        <v>14.1</v>
      </c>
      <c r="E33" s="141">
        <v>11.2</v>
      </c>
      <c r="F33" s="141">
        <v>8.91</v>
      </c>
      <c r="G33" s="141">
        <v>7.08</v>
      </c>
      <c r="H33" s="141">
        <v>5.63</v>
      </c>
      <c r="I33" s="141">
        <v>4.47</v>
      </c>
      <c r="J33" s="141">
        <v>3.56</v>
      </c>
      <c r="K33" s="141">
        <v>2.83</v>
      </c>
      <c r="L33" s="141">
        <v>2.25</v>
      </c>
      <c r="M33" s="141">
        <v>1.79</v>
      </c>
      <c r="N33" s="141">
        <v>1.42</v>
      </c>
      <c r="O33" s="141">
        <v>1.1399999999999999</v>
      </c>
      <c r="P33" s="141">
        <v>0.90500000000000003</v>
      </c>
      <c r="Q33" s="141">
        <v>0.72199999999999998</v>
      </c>
      <c r="R33" s="141">
        <v>0.57699999999999996</v>
      </c>
      <c r="S33" s="141">
        <v>0.46100000000000002</v>
      </c>
      <c r="T33" s="141">
        <v>0.37</v>
      </c>
      <c r="U33" s="141">
        <v>0.29699999999999999</v>
      </c>
      <c r="V33" s="141">
        <v>0.23899999999999999</v>
      </c>
      <c r="W33" s="141">
        <v>0.193</v>
      </c>
      <c r="X33" s="141">
        <v>0.157</v>
      </c>
      <c r="Y33" s="141">
        <v>0.128</v>
      </c>
      <c r="Z33" s="141">
        <v>0.105</v>
      </c>
      <c r="AA33" s="141">
        <v>8.5999999999999993E-2</v>
      </c>
      <c r="AB33" s="141">
        <v>7.1999999999999995E-2</v>
      </c>
      <c r="AC33" s="141">
        <v>0.06</v>
      </c>
      <c r="AD33" s="141">
        <v>5.0999999999999997E-2</v>
      </c>
      <c r="AE33" s="141">
        <v>4.3999999999999997E-2</v>
      </c>
      <c r="AF33" s="141">
        <v>3.7999999999999999E-2</v>
      </c>
      <c r="AG33" s="125">
        <v>3.3000000000000002E-2</v>
      </c>
      <c r="AH33" s="125">
        <v>0.03</v>
      </c>
      <c r="AI33" s="125">
        <v>2.7E-2</v>
      </c>
      <c r="AJ33" s="125">
        <v>2.5000000000000001E-2</v>
      </c>
      <c r="AK33" s="125">
        <v>2.3E-2</v>
      </c>
      <c r="AL33" s="125">
        <v>2.1000000000000001E-2</v>
      </c>
      <c r="AM33" s="125">
        <v>0.02</v>
      </c>
      <c r="AN33" s="125">
        <v>1.9E-2</v>
      </c>
      <c r="AO33" s="125">
        <v>1.7999999999999999E-2</v>
      </c>
      <c r="AP33" s="126">
        <v>1.7999999999999999E-2</v>
      </c>
    </row>
    <row r="34" spans="1:42" x14ac:dyDescent="0.3">
      <c r="A34" s="138">
        <v>29</v>
      </c>
      <c r="B34" s="140">
        <v>20.9</v>
      </c>
      <c r="C34" s="141">
        <v>16.600000000000001</v>
      </c>
      <c r="D34" s="141">
        <v>13.2</v>
      </c>
      <c r="E34" s="141">
        <v>10.5</v>
      </c>
      <c r="F34" s="141">
        <v>8.31</v>
      </c>
      <c r="G34" s="141">
        <v>6.61</v>
      </c>
      <c r="H34" s="141">
        <v>5.25</v>
      </c>
      <c r="I34" s="141">
        <v>4.17</v>
      </c>
      <c r="J34" s="141">
        <v>3.32</v>
      </c>
      <c r="K34" s="141">
        <v>2.64</v>
      </c>
      <c r="L34" s="141">
        <v>2.1</v>
      </c>
      <c r="M34" s="141">
        <v>1.67</v>
      </c>
      <c r="N34" s="141">
        <v>1.33</v>
      </c>
      <c r="O34" s="141">
        <v>1.06</v>
      </c>
      <c r="P34" s="141">
        <v>0.84499999999999997</v>
      </c>
      <c r="Q34" s="141">
        <v>0.67500000000000004</v>
      </c>
      <c r="R34" s="141">
        <v>0.53900000000000003</v>
      </c>
      <c r="S34" s="141">
        <v>0.432</v>
      </c>
      <c r="T34" s="141">
        <v>0.34599999999999997</v>
      </c>
      <c r="U34" s="141">
        <v>0.27800000000000002</v>
      </c>
      <c r="V34" s="141">
        <v>0.224</v>
      </c>
      <c r="W34" s="141">
        <v>0.18099999999999999</v>
      </c>
      <c r="X34" s="141">
        <v>0.14699999999999999</v>
      </c>
      <c r="Y34" s="141">
        <v>0.12</v>
      </c>
      <c r="Z34" s="141">
        <v>9.9000000000000005E-2</v>
      </c>
      <c r="AA34" s="141">
        <v>8.2000000000000003E-2</v>
      </c>
      <c r="AB34" s="141">
        <v>6.8000000000000005E-2</v>
      </c>
      <c r="AC34" s="141">
        <v>5.7000000000000002E-2</v>
      </c>
      <c r="AD34" s="141">
        <v>4.9000000000000002E-2</v>
      </c>
      <c r="AE34" s="141">
        <v>4.2000000000000003E-2</v>
      </c>
      <c r="AF34" s="141">
        <v>3.5999999999999997E-2</v>
      </c>
      <c r="AG34" s="125">
        <v>3.2000000000000001E-2</v>
      </c>
      <c r="AH34" s="125">
        <v>2.9000000000000001E-2</v>
      </c>
      <c r="AI34" s="125">
        <v>2.5999999999999999E-2</v>
      </c>
      <c r="AJ34" s="125">
        <v>2.4E-2</v>
      </c>
      <c r="AK34" s="125">
        <v>2.1999999999999999E-2</v>
      </c>
      <c r="AL34" s="125">
        <v>2.1000000000000001E-2</v>
      </c>
      <c r="AM34" s="125">
        <v>0.02</v>
      </c>
      <c r="AN34" s="125">
        <v>1.9E-2</v>
      </c>
      <c r="AO34" s="125">
        <v>0.18</v>
      </c>
      <c r="AP34" s="126">
        <v>1.7999999999999999E-2</v>
      </c>
    </row>
    <row r="35" spans="1:42" ht="15" thickBot="1" x14ac:dyDescent="0.35">
      <c r="A35" s="139">
        <v>30</v>
      </c>
      <c r="B35" s="142">
        <v>19.5</v>
      </c>
      <c r="C35" s="143">
        <v>15.5</v>
      </c>
      <c r="D35" s="143">
        <v>12.3</v>
      </c>
      <c r="E35" s="143">
        <v>9.8000000000000007</v>
      </c>
      <c r="F35" s="143">
        <v>7.76</v>
      </c>
      <c r="G35" s="143">
        <v>6.17</v>
      </c>
      <c r="H35" s="143">
        <v>4.9000000000000004</v>
      </c>
      <c r="I35" s="143">
        <v>3.9</v>
      </c>
      <c r="J35" s="143">
        <v>3.1</v>
      </c>
      <c r="K35" s="143">
        <v>2.4700000000000002</v>
      </c>
      <c r="L35" s="143">
        <v>1.96</v>
      </c>
      <c r="M35" s="143">
        <v>1.56</v>
      </c>
      <c r="N35" s="143">
        <v>1.24</v>
      </c>
      <c r="O35" s="143">
        <v>0.99099999999999999</v>
      </c>
      <c r="P35" s="143">
        <v>0.79</v>
      </c>
      <c r="Q35" s="143">
        <v>0.63100000000000001</v>
      </c>
      <c r="R35" s="143">
        <v>0.505</v>
      </c>
      <c r="S35" s="143">
        <v>0.40400000000000003</v>
      </c>
      <c r="T35" s="143">
        <v>0.32400000000000001</v>
      </c>
      <c r="U35" s="143">
        <v>0.26100000000000001</v>
      </c>
      <c r="V35" s="143">
        <v>0.21</v>
      </c>
      <c r="W35" s="143">
        <v>0.17</v>
      </c>
      <c r="X35" s="143">
        <v>0.13800000000000001</v>
      </c>
      <c r="Y35" s="143">
        <v>0.113</v>
      </c>
      <c r="Z35" s="143">
        <v>9.2999999999999999E-2</v>
      </c>
      <c r="AA35" s="143">
        <v>7.6999999999999999E-2</v>
      </c>
      <c r="AB35" s="143">
        <v>6.5000000000000002E-2</v>
      </c>
      <c r="AC35" s="143">
        <v>5.3999999999999999E-2</v>
      </c>
      <c r="AD35" s="143">
        <v>4.5999999999999999E-2</v>
      </c>
      <c r="AE35" s="143">
        <v>0.04</v>
      </c>
      <c r="AF35" s="143">
        <v>3.5000000000000003E-2</v>
      </c>
      <c r="AG35" s="127">
        <v>3.1E-2</v>
      </c>
      <c r="AH35" s="127">
        <v>2.8000000000000001E-2</v>
      </c>
      <c r="AI35" s="127">
        <v>2.5000000000000001E-2</v>
      </c>
      <c r="AJ35" s="127">
        <v>2.3E-2</v>
      </c>
      <c r="AK35" s="127">
        <v>2.1999999999999999E-2</v>
      </c>
      <c r="AL35" s="127">
        <v>2.1000000000000001E-2</v>
      </c>
      <c r="AM35" s="127">
        <v>0.02</v>
      </c>
      <c r="AN35" s="127">
        <v>1.9E-2</v>
      </c>
      <c r="AO35" s="127">
        <v>1.7999999999999999E-2</v>
      </c>
      <c r="AP35" s="128">
        <v>1.7999999999999999E-2</v>
      </c>
    </row>
    <row r="37" spans="1:42" x14ac:dyDescent="0.3">
      <c r="I37" t="s">
        <v>205</v>
      </c>
    </row>
    <row r="39" spans="1:42" ht="16.2" x14ac:dyDescent="0.3">
      <c r="I39" t="s">
        <v>206</v>
      </c>
    </row>
    <row r="40" spans="1:42" x14ac:dyDescent="0.3">
      <c r="I40" t="s">
        <v>207</v>
      </c>
    </row>
    <row r="41" spans="1:42" x14ac:dyDescent="0.3">
      <c r="J41" t="s">
        <v>208</v>
      </c>
    </row>
    <row r="42" spans="1:42" ht="16.2" x14ac:dyDescent="0.3">
      <c r="J42" t="s">
        <v>209</v>
      </c>
    </row>
    <row r="44" spans="1:42" ht="15.6" x14ac:dyDescent="0.35">
      <c r="I44" t="s">
        <v>210</v>
      </c>
    </row>
    <row r="46" spans="1:42" x14ac:dyDescent="0.3">
      <c r="I46" t="s">
        <v>211</v>
      </c>
    </row>
  </sheetData>
  <mergeCells count="1">
    <mergeCell ref="B3:AP3"/>
  </mergeCells>
  <pageMargins left="0.25" right="0.25" top="0.75" bottom="0.75" header="0.3" footer="0.3"/>
  <pageSetup scale="3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workbookViewId="0">
      <selection activeCell="E84" sqref="E84"/>
    </sheetView>
  </sheetViews>
  <sheetFormatPr defaultRowHeight="14.4" x14ac:dyDescent="0.3"/>
  <cols>
    <col min="1" max="1" width="13.109375" customWidth="1"/>
    <col min="2" max="2" width="11.44140625" customWidth="1"/>
    <col min="3" max="3" width="11" customWidth="1"/>
    <col min="4" max="4" width="13.88671875" customWidth="1"/>
    <col min="5" max="5" width="14.5546875" customWidth="1"/>
    <col min="6" max="6" width="14.109375" customWidth="1"/>
    <col min="7" max="7" width="12" customWidth="1"/>
    <col min="8" max="8" width="11.44140625" customWidth="1"/>
  </cols>
  <sheetData>
    <row r="1" spans="1:8" x14ac:dyDescent="0.3">
      <c r="A1" s="263" t="s">
        <v>212</v>
      </c>
      <c r="B1" s="263"/>
      <c r="C1" s="263"/>
      <c r="D1" s="263"/>
      <c r="E1" s="263"/>
      <c r="F1" s="263"/>
    </row>
    <row r="2" spans="1:8" ht="15" thickBot="1" x14ac:dyDescent="0.35"/>
    <row r="3" spans="1:8" ht="33.75" customHeight="1" thickBot="1" x14ac:dyDescent="0.35">
      <c r="A3" s="296" t="s">
        <v>213</v>
      </c>
      <c r="B3" s="293" t="s">
        <v>214</v>
      </c>
      <c r="C3" s="294"/>
      <c r="D3" s="145" t="s">
        <v>231</v>
      </c>
      <c r="E3" s="145" t="s">
        <v>217</v>
      </c>
      <c r="F3" s="147" t="s">
        <v>218</v>
      </c>
      <c r="G3" s="293" t="s">
        <v>219</v>
      </c>
      <c r="H3" s="295"/>
    </row>
    <row r="4" spans="1:8" ht="29.4" thickBot="1" x14ac:dyDescent="0.35">
      <c r="A4" s="280"/>
      <c r="B4" s="130" t="s">
        <v>215</v>
      </c>
      <c r="C4" s="144" t="s">
        <v>216</v>
      </c>
      <c r="D4" s="146" t="s">
        <v>198</v>
      </c>
      <c r="E4" s="146" t="s">
        <v>216</v>
      </c>
      <c r="F4" s="144" t="s">
        <v>215</v>
      </c>
      <c r="G4" s="148" t="s">
        <v>215</v>
      </c>
      <c r="H4" s="130" t="s">
        <v>216</v>
      </c>
    </row>
    <row r="5" spans="1:8" ht="15" thickBot="1" x14ac:dyDescent="0.35">
      <c r="A5" s="149">
        <v>5</v>
      </c>
      <c r="B5" s="150">
        <v>4.0000000000000003E-5</v>
      </c>
      <c r="C5" s="150">
        <v>1.1E-4</v>
      </c>
      <c r="D5" s="150">
        <v>0</v>
      </c>
      <c r="E5" s="150">
        <v>8.9999999999999998E-4</v>
      </c>
      <c r="F5" s="159">
        <v>1E-3</v>
      </c>
      <c r="G5" s="150">
        <v>4.0000000000000001E-3</v>
      </c>
      <c r="H5" s="151">
        <v>3.6999999999999998E-2</v>
      </c>
    </row>
    <row r="6" spans="1:8" ht="15" thickBot="1" x14ac:dyDescent="0.35">
      <c r="A6" s="152">
        <v>10</v>
      </c>
      <c r="B6" s="125">
        <v>4.0000000000000003E-5</v>
      </c>
      <c r="C6" s="154">
        <v>2.0000000000000001E-4</v>
      </c>
      <c r="D6" s="150">
        <v>0</v>
      </c>
      <c r="E6" s="125">
        <v>1.6999999999999999E-3</v>
      </c>
      <c r="F6" s="156">
        <v>1E-3</v>
      </c>
      <c r="G6" s="125">
        <v>7.0000000000000001E-3</v>
      </c>
      <c r="H6" s="126">
        <v>6.7000000000000004E-2</v>
      </c>
    </row>
    <row r="7" spans="1:8" ht="15" thickBot="1" x14ac:dyDescent="0.35">
      <c r="A7" s="152">
        <v>15</v>
      </c>
      <c r="B7" s="125">
        <v>4.0000000000000003E-5</v>
      </c>
      <c r="C7" s="125">
        <v>3.1E-4</v>
      </c>
      <c r="D7" s="150">
        <v>0</v>
      </c>
      <c r="E7" s="125">
        <v>2.5000000000000001E-3</v>
      </c>
      <c r="F7" s="156">
        <v>1E-3</v>
      </c>
      <c r="G7" s="157">
        <v>0.01</v>
      </c>
      <c r="H7" s="126">
        <v>9.4E-2</v>
      </c>
    </row>
    <row r="8" spans="1:8" ht="15" thickBot="1" x14ac:dyDescent="0.35">
      <c r="A8" s="152">
        <v>20</v>
      </c>
      <c r="B8" s="125">
        <v>4.0000000000000003E-5</v>
      </c>
      <c r="C8" s="125">
        <v>4.0999999999999999E-4</v>
      </c>
      <c r="D8" s="150">
        <v>0</v>
      </c>
      <c r="E8" s="125">
        <v>3.3E-3</v>
      </c>
      <c r="F8" s="156">
        <v>1E-3</v>
      </c>
      <c r="G8" s="125">
        <v>1.2999999999999999E-2</v>
      </c>
      <c r="H8" s="161">
        <v>0.12</v>
      </c>
    </row>
    <row r="9" spans="1:8" ht="15" thickBot="1" x14ac:dyDescent="0.35">
      <c r="A9" s="152">
        <v>25</v>
      </c>
      <c r="B9" s="125">
        <v>5.0000000000000002E-5</v>
      </c>
      <c r="C9" s="125">
        <v>5.1000000000000004E-4</v>
      </c>
      <c r="D9" s="150">
        <v>0</v>
      </c>
      <c r="E9" s="125">
        <v>4.1000000000000003E-3</v>
      </c>
      <c r="F9" s="156">
        <v>1E-3</v>
      </c>
      <c r="G9" s="125">
        <v>1.6E-2</v>
      </c>
      <c r="H9" s="126">
        <v>0.14499999999999999</v>
      </c>
    </row>
    <row r="10" spans="1:8" ht="15" thickBot="1" x14ac:dyDescent="0.35">
      <c r="A10" s="152">
        <v>30</v>
      </c>
      <c r="B10" s="125">
        <v>6.0000000000000002E-5</v>
      </c>
      <c r="C10" s="125">
        <v>6.2E-4</v>
      </c>
      <c r="D10" s="150">
        <v>0</v>
      </c>
      <c r="E10" s="125">
        <v>4.8999999999999998E-3</v>
      </c>
      <c r="F10" s="156">
        <v>1E-3</v>
      </c>
      <c r="G10" s="125">
        <v>1.9E-2</v>
      </c>
      <c r="H10" s="162">
        <v>0.17</v>
      </c>
    </row>
    <row r="11" spans="1:8" ht="15" thickBot="1" x14ac:dyDescent="0.35">
      <c r="A11" s="152">
        <v>35</v>
      </c>
      <c r="B11" s="125">
        <v>6.9999999999999994E-5</v>
      </c>
      <c r="C11" s="125">
        <v>7.2000000000000005E-4</v>
      </c>
      <c r="D11" s="150">
        <v>0</v>
      </c>
      <c r="E11" s="125">
        <v>5.7000000000000002E-3</v>
      </c>
      <c r="F11" s="156">
        <v>1E-3</v>
      </c>
      <c r="G11" s="125">
        <v>2.1000000000000001E-2</v>
      </c>
      <c r="H11" s="162">
        <v>0.19</v>
      </c>
    </row>
    <row r="12" spans="1:8" ht="15" thickBot="1" x14ac:dyDescent="0.35">
      <c r="A12" s="152">
        <v>40</v>
      </c>
      <c r="B12" s="125">
        <v>6.9999999999999994E-5</v>
      </c>
      <c r="C12" s="125">
        <v>8.3000000000000001E-4</v>
      </c>
      <c r="D12" s="150">
        <v>0</v>
      </c>
      <c r="E12" s="125">
        <v>6.4999999999999997E-3</v>
      </c>
      <c r="F12" s="156">
        <v>1E-3</v>
      </c>
      <c r="G12" s="125">
        <v>2.4E-2</v>
      </c>
      <c r="H12" s="162">
        <v>0.22</v>
      </c>
    </row>
    <row r="13" spans="1:8" ht="15" thickBot="1" x14ac:dyDescent="0.35">
      <c r="A13" s="152">
        <v>45</v>
      </c>
      <c r="B13" s="125">
        <v>8.0000000000000007E-5</v>
      </c>
      <c r="C13" s="125">
        <v>9.3000000000000005E-4</v>
      </c>
      <c r="D13" s="150">
        <v>0</v>
      </c>
      <c r="E13" s="125">
        <v>7.3000000000000001E-3</v>
      </c>
      <c r="F13" s="156">
        <v>1E-3</v>
      </c>
      <c r="G13" s="125">
        <v>2.7E-2</v>
      </c>
      <c r="H13" s="162">
        <v>0.24</v>
      </c>
    </row>
    <row r="14" spans="1:8" x14ac:dyDescent="0.3">
      <c r="A14" s="152">
        <v>50</v>
      </c>
      <c r="B14" s="125">
        <v>9.0000000000000006E-5</v>
      </c>
      <c r="C14" s="155">
        <v>1E-3</v>
      </c>
      <c r="D14" s="150">
        <v>0</v>
      </c>
      <c r="E14" s="125">
        <v>8.0999999999999996E-3</v>
      </c>
      <c r="F14" s="156">
        <v>1E-3</v>
      </c>
      <c r="G14" s="125">
        <v>2.9000000000000001E-2</v>
      </c>
      <c r="H14" s="162">
        <v>0.26</v>
      </c>
    </row>
    <row r="15" spans="1:8" x14ac:dyDescent="0.3">
      <c r="A15" s="152">
        <v>55</v>
      </c>
      <c r="B15" s="154">
        <v>1E-4</v>
      </c>
      <c r="C15" s="125">
        <v>1.1000000000000001E-3</v>
      </c>
      <c r="D15" s="125">
        <v>8.0000000000000004E-4</v>
      </c>
      <c r="E15" s="125">
        <v>8.8999999999999999E-3</v>
      </c>
      <c r="F15" s="156">
        <v>1E-3</v>
      </c>
      <c r="G15" s="125">
        <v>3.1E-2</v>
      </c>
      <c r="H15" s="162">
        <v>0.28000000000000003</v>
      </c>
    </row>
    <row r="16" spans="1:8" x14ac:dyDescent="0.3">
      <c r="A16" s="152">
        <v>60</v>
      </c>
      <c r="B16" s="154">
        <v>1E-4</v>
      </c>
      <c r="C16" s="125">
        <v>1.1999999999999999E-3</v>
      </c>
      <c r="D16" s="125">
        <v>8.3000000000000001E-4</v>
      </c>
      <c r="E16" s="125">
        <v>9.7000000000000003E-3</v>
      </c>
      <c r="F16" s="156">
        <v>1E-3</v>
      </c>
      <c r="G16" s="125">
        <v>3.4000000000000002E-2</v>
      </c>
      <c r="H16" s="162">
        <v>0.3</v>
      </c>
    </row>
    <row r="17" spans="1:8" x14ac:dyDescent="0.3">
      <c r="A17" s="152">
        <v>65</v>
      </c>
      <c r="B17" s="125">
        <v>1.1E-4</v>
      </c>
      <c r="C17" s="125">
        <v>1.4E-3</v>
      </c>
      <c r="D17" s="125">
        <v>8.4999999999999995E-4</v>
      </c>
      <c r="E17" s="157">
        <v>0.01</v>
      </c>
      <c r="F17" s="125">
        <v>1.8E-3</v>
      </c>
      <c r="G17" s="125">
        <v>3.5999999999999997E-2</v>
      </c>
      <c r="H17" s="162">
        <v>0.33</v>
      </c>
    </row>
    <row r="18" spans="1:8" x14ac:dyDescent="0.3">
      <c r="A18" s="152">
        <v>70</v>
      </c>
      <c r="B18" s="125">
        <v>1.2E-4</v>
      </c>
      <c r="C18" s="125">
        <v>1.5E-3</v>
      </c>
      <c r="D18" s="125">
        <v>8.8000000000000003E-4</v>
      </c>
      <c r="E18" s="125">
        <v>1.0999999999999999E-2</v>
      </c>
      <c r="F18" s="156">
        <v>2E-3</v>
      </c>
      <c r="G18" s="125">
        <v>3.9E-2</v>
      </c>
      <c r="H18" s="162">
        <v>0.35</v>
      </c>
    </row>
    <row r="19" spans="1:8" x14ac:dyDescent="0.3">
      <c r="A19" s="152">
        <v>75</v>
      </c>
      <c r="B19" s="125">
        <v>1.2E-4</v>
      </c>
      <c r="C19" s="125">
        <v>1.6000000000000001E-3</v>
      </c>
      <c r="D19" s="125">
        <v>9.1E-4</v>
      </c>
      <c r="E19" s="125">
        <v>1.2E-2</v>
      </c>
      <c r="F19" s="125">
        <v>2.2000000000000001E-3</v>
      </c>
      <c r="G19" s="125">
        <v>4.1000000000000002E-2</v>
      </c>
      <c r="H19" s="162">
        <v>0.37</v>
      </c>
    </row>
    <row r="20" spans="1:8" x14ac:dyDescent="0.3">
      <c r="A20" s="152">
        <v>80</v>
      </c>
      <c r="B20" s="125">
        <v>1.2999999999999999E-4</v>
      </c>
      <c r="C20" s="125">
        <v>1.6999999999999999E-3</v>
      </c>
      <c r="D20" s="125">
        <v>9.3000000000000005E-4</v>
      </c>
      <c r="E20" s="125">
        <v>1.2999999999999999E-2</v>
      </c>
      <c r="F20" s="125">
        <v>2.3999999999999998E-3</v>
      </c>
      <c r="G20" s="125">
        <v>4.2999999999999997E-2</v>
      </c>
      <c r="H20" s="162">
        <v>0.39</v>
      </c>
    </row>
    <row r="21" spans="1:8" x14ac:dyDescent="0.3">
      <c r="A21" s="152">
        <v>85</v>
      </c>
      <c r="B21" s="125">
        <v>1.3999999999999999E-4</v>
      </c>
      <c r="C21" s="125">
        <v>1.8E-3</v>
      </c>
      <c r="D21" s="125">
        <v>1E-3</v>
      </c>
      <c r="E21" s="125">
        <v>1.4E-2</v>
      </c>
      <c r="F21" s="125">
        <v>2.5999999999999999E-3</v>
      </c>
      <c r="G21" s="125">
        <v>4.4999999999999998E-2</v>
      </c>
      <c r="H21" s="162">
        <v>0.41</v>
      </c>
    </row>
    <row r="22" spans="1:8" x14ac:dyDescent="0.3">
      <c r="A22" s="152">
        <v>90</v>
      </c>
      <c r="B22" s="125">
        <v>1.4999999999999999E-4</v>
      </c>
      <c r="C22" s="125">
        <v>1.9E-3</v>
      </c>
      <c r="D22" s="125">
        <v>1E-3</v>
      </c>
      <c r="E22" s="125">
        <v>1.4E-2</v>
      </c>
      <c r="F22" s="125">
        <v>2.8E-3</v>
      </c>
      <c r="G22" s="125">
        <v>4.8000000000000001E-2</v>
      </c>
      <c r="H22" s="162">
        <v>0.43</v>
      </c>
    </row>
    <row r="23" spans="1:8" x14ac:dyDescent="0.3">
      <c r="A23" s="152">
        <v>95</v>
      </c>
      <c r="B23" s="125">
        <v>1.4999999999999999E-4</v>
      </c>
      <c r="C23" s="156">
        <v>2E-3</v>
      </c>
      <c r="D23" s="125">
        <v>1E-3</v>
      </c>
      <c r="E23" s="125">
        <v>1.4999999999999999E-2</v>
      </c>
      <c r="F23" s="156">
        <v>3.0000000000000001E-3</v>
      </c>
      <c r="G23" s="157">
        <v>0.05</v>
      </c>
      <c r="H23" s="162">
        <v>0.45</v>
      </c>
    </row>
    <row r="24" spans="1:8" x14ac:dyDescent="0.3">
      <c r="A24" s="152">
        <v>100</v>
      </c>
      <c r="B24" s="125">
        <v>1.6000000000000001E-4</v>
      </c>
      <c r="C24" s="125">
        <v>2.0999999999999999E-3</v>
      </c>
      <c r="D24" s="125">
        <v>1E-3</v>
      </c>
      <c r="E24" s="125">
        <v>1.6E-2</v>
      </c>
      <c r="F24" s="125">
        <v>3.2000000000000002E-3</v>
      </c>
      <c r="G24" s="125">
        <v>5.1999999999999998E-2</v>
      </c>
      <c r="H24" s="162">
        <v>0.47</v>
      </c>
    </row>
    <row r="25" spans="1:8" x14ac:dyDescent="0.3">
      <c r="A25" s="152">
        <v>105</v>
      </c>
      <c r="B25" s="125">
        <v>1.7000000000000001E-4</v>
      </c>
      <c r="C25" s="125">
        <v>2.2000000000000001E-3</v>
      </c>
      <c r="D25" s="125">
        <v>1E-3</v>
      </c>
      <c r="E25" s="125">
        <v>1.7000000000000001E-2</v>
      </c>
      <c r="F25" s="125">
        <v>3.3999999999999998E-3</v>
      </c>
      <c r="G25" s="125">
        <v>5.3999999999999999E-2</v>
      </c>
      <c r="H25" s="162">
        <v>0.49</v>
      </c>
    </row>
    <row r="26" spans="1:8" x14ac:dyDescent="0.3">
      <c r="A26" s="152">
        <v>110</v>
      </c>
      <c r="B26" s="125">
        <v>1.7000000000000001E-4</v>
      </c>
      <c r="C26" s="125">
        <v>2.3E-3</v>
      </c>
      <c r="D26" s="125">
        <v>1.1000000000000001E-3</v>
      </c>
      <c r="E26" s="125">
        <v>1.7999999999999999E-2</v>
      </c>
      <c r="F26" s="125">
        <v>3.5999999999999999E-3</v>
      </c>
      <c r="G26" s="125">
        <v>5.7000000000000002E-2</v>
      </c>
      <c r="H26" s="162">
        <v>0.51</v>
      </c>
    </row>
    <row r="27" spans="1:8" x14ac:dyDescent="0.3">
      <c r="A27" s="152">
        <v>115</v>
      </c>
      <c r="B27" s="125">
        <v>1.8000000000000001E-4</v>
      </c>
      <c r="C27" s="125">
        <v>2.3999999999999998E-3</v>
      </c>
      <c r="D27" s="125">
        <v>1.1000000000000001E-3</v>
      </c>
      <c r="E27" s="125">
        <v>1.7999999999999999E-2</v>
      </c>
      <c r="F27" s="125">
        <v>3.8E-3</v>
      </c>
      <c r="G27" s="125">
        <v>5.8999999999999997E-2</v>
      </c>
      <c r="H27" s="162">
        <v>0.53</v>
      </c>
    </row>
    <row r="28" spans="1:8" x14ac:dyDescent="0.3">
      <c r="A28" s="152">
        <v>120</v>
      </c>
      <c r="B28" s="125">
        <v>1.8000000000000001E-4</v>
      </c>
      <c r="C28" s="125">
        <v>2.5000000000000001E-3</v>
      </c>
      <c r="D28" s="125">
        <v>1.1000000000000001E-3</v>
      </c>
      <c r="E28" s="125">
        <v>1.9E-2</v>
      </c>
      <c r="F28" s="156">
        <v>4.0000000000000001E-3</v>
      </c>
      <c r="G28" s="125">
        <v>6.0999999999999999E-2</v>
      </c>
      <c r="H28" s="162">
        <v>0.55000000000000004</v>
      </c>
    </row>
    <row r="29" spans="1:8" x14ac:dyDescent="0.3">
      <c r="A29" s="152">
        <v>125</v>
      </c>
      <c r="B29" s="125">
        <v>1.9000000000000001E-4</v>
      </c>
      <c r="C29" s="125">
        <v>2.5999999999999999E-3</v>
      </c>
      <c r="D29" s="125">
        <v>1.1000000000000001E-3</v>
      </c>
      <c r="E29" s="157">
        <v>0.02</v>
      </c>
      <c r="F29" s="125">
        <v>4.1999999999999997E-3</v>
      </c>
      <c r="G29" s="125">
        <v>6.3E-2</v>
      </c>
      <c r="H29" s="162">
        <v>0.56999999999999995</v>
      </c>
    </row>
    <row r="30" spans="1:8" x14ac:dyDescent="0.3">
      <c r="A30" s="152">
        <v>130</v>
      </c>
      <c r="B30" s="154">
        <v>2.0000000000000001E-4</v>
      </c>
      <c r="C30" s="125">
        <v>2.7000000000000001E-3</v>
      </c>
      <c r="D30" s="125">
        <v>1.1000000000000001E-3</v>
      </c>
      <c r="E30" s="125">
        <v>2.1000000000000001E-2</v>
      </c>
      <c r="F30" s="125">
        <v>4.4000000000000003E-3</v>
      </c>
      <c r="G30" s="125">
        <v>6.5000000000000002E-2</v>
      </c>
      <c r="H30" s="162">
        <v>0.59</v>
      </c>
    </row>
    <row r="31" spans="1:8" x14ac:dyDescent="0.3">
      <c r="A31" s="152">
        <v>135</v>
      </c>
      <c r="B31" s="154">
        <v>2.0000000000000001E-4</v>
      </c>
      <c r="C31" s="125">
        <v>2.8E-3</v>
      </c>
      <c r="D31" s="125">
        <v>1.1999999999999999E-3</v>
      </c>
      <c r="E31" s="125">
        <v>2.1000000000000001E-2</v>
      </c>
      <c r="F31" s="125">
        <v>4.7000000000000002E-3</v>
      </c>
      <c r="G31" s="125">
        <v>6.7000000000000004E-2</v>
      </c>
      <c r="H31" s="162">
        <v>0.6</v>
      </c>
    </row>
    <row r="32" spans="1:8" x14ac:dyDescent="0.3">
      <c r="A32" s="152">
        <v>140</v>
      </c>
      <c r="B32" s="125">
        <v>2.1000000000000001E-4</v>
      </c>
      <c r="C32" s="156">
        <v>3.0000000000000001E-3</v>
      </c>
      <c r="D32" s="125">
        <v>1.1999999999999999E-3</v>
      </c>
      <c r="E32" s="125">
        <v>2.1999999999999999E-2</v>
      </c>
      <c r="F32" s="125">
        <v>4.8999999999999998E-3</v>
      </c>
      <c r="G32" s="125">
        <v>6.9000000000000006E-2</v>
      </c>
      <c r="H32" s="162">
        <v>0.62</v>
      </c>
    </row>
    <row r="33" spans="1:8" x14ac:dyDescent="0.3">
      <c r="A33" s="152">
        <v>145</v>
      </c>
      <c r="B33" s="125">
        <v>2.2000000000000001E-4</v>
      </c>
      <c r="C33" s="125">
        <v>3.0999999999999999E-3</v>
      </c>
      <c r="D33" s="125">
        <v>1.1999999999999999E-3</v>
      </c>
      <c r="E33" s="125">
        <v>2.3E-2</v>
      </c>
      <c r="F33" s="125">
        <v>5.1000000000000004E-3</v>
      </c>
      <c r="G33" s="125">
        <v>7.0999999999999994E-2</v>
      </c>
      <c r="H33" s="162">
        <v>0.64</v>
      </c>
    </row>
    <row r="34" spans="1:8" x14ac:dyDescent="0.3">
      <c r="A34" s="152">
        <v>150</v>
      </c>
      <c r="B34" s="125">
        <v>2.2000000000000001E-4</v>
      </c>
      <c r="C34" s="125">
        <v>3.2000000000000002E-3</v>
      </c>
      <c r="D34" s="125">
        <v>1.1999999999999999E-3</v>
      </c>
      <c r="E34" s="125">
        <v>2.4E-2</v>
      </c>
      <c r="F34" s="125">
        <v>5.3E-3</v>
      </c>
      <c r="G34" s="125">
        <v>7.3999999999999996E-2</v>
      </c>
      <c r="H34" s="162">
        <v>0.66</v>
      </c>
    </row>
    <row r="35" spans="1:8" x14ac:dyDescent="0.3">
      <c r="A35" s="152">
        <v>155</v>
      </c>
      <c r="B35" s="125">
        <v>2.3000000000000001E-4</v>
      </c>
      <c r="C35" s="125">
        <v>3.3E-3</v>
      </c>
      <c r="D35" s="125">
        <v>1.1999999999999999E-3</v>
      </c>
      <c r="E35" s="125">
        <v>2.5000000000000001E-2</v>
      </c>
      <c r="F35" s="125">
        <v>5.5999999999999999E-3</v>
      </c>
      <c r="G35" s="125">
        <v>7.5999999999999998E-2</v>
      </c>
      <c r="H35" s="162">
        <v>0.68</v>
      </c>
    </row>
    <row r="36" spans="1:8" x14ac:dyDescent="0.3">
      <c r="A36" s="152">
        <v>160</v>
      </c>
      <c r="B36" s="125">
        <v>2.3000000000000001E-4</v>
      </c>
      <c r="C36" s="125">
        <v>3.3999999999999998E-3</v>
      </c>
      <c r="D36" s="125">
        <v>1.1999999999999999E-3</v>
      </c>
      <c r="E36" s="125">
        <v>2.5000000000000001E-2</v>
      </c>
      <c r="F36" s="125">
        <v>5.1999999999999998E-3</v>
      </c>
      <c r="G36" s="125">
        <v>7.8E-2</v>
      </c>
      <c r="H36" s="162">
        <v>0.7</v>
      </c>
    </row>
    <row r="37" spans="1:8" x14ac:dyDescent="0.3">
      <c r="A37" s="152">
        <v>165</v>
      </c>
      <c r="B37" s="125">
        <v>2.4000000000000001E-4</v>
      </c>
      <c r="C37" s="125">
        <v>3.5000000000000001E-3</v>
      </c>
      <c r="D37" s="125">
        <v>1.2999999999999999E-3</v>
      </c>
      <c r="E37" s="125">
        <v>2.5999999999999999E-2</v>
      </c>
      <c r="F37" s="156">
        <v>6.0000000000000001E-3</v>
      </c>
      <c r="G37" s="157">
        <v>0.08</v>
      </c>
      <c r="H37" s="162">
        <v>0.72</v>
      </c>
    </row>
    <row r="38" spans="1:8" x14ac:dyDescent="0.3">
      <c r="A38" s="152">
        <v>170</v>
      </c>
      <c r="B38" s="125">
        <v>2.5000000000000001E-4</v>
      </c>
      <c r="C38" s="125">
        <v>3.5999999999999999E-3</v>
      </c>
      <c r="D38" s="125">
        <v>1.2999999999999999E-3</v>
      </c>
      <c r="E38" s="125">
        <v>2.7E-2</v>
      </c>
      <c r="F38" s="125">
        <v>6.3E-3</v>
      </c>
      <c r="G38" s="125">
        <v>8.2000000000000003E-2</v>
      </c>
      <c r="H38" s="162">
        <v>0.74</v>
      </c>
    </row>
    <row r="39" spans="1:8" x14ac:dyDescent="0.3">
      <c r="A39" s="152">
        <v>175</v>
      </c>
      <c r="B39" s="125">
        <v>2.5000000000000001E-4</v>
      </c>
      <c r="C39" s="125">
        <v>3.7000000000000002E-3</v>
      </c>
      <c r="D39" s="125">
        <v>1.2999999999999999E-3</v>
      </c>
      <c r="E39" s="125">
        <v>2.8000000000000001E-2</v>
      </c>
      <c r="F39" s="125">
        <v>6.4999999999999997E-3</v>
      </c>
      <c r="G39" s="125">
        <v>8.4000000000000005E-2</v>
      </c>
      <c r="H39" s="162">
        <v>0.75</v>
      </c>
    </row>
    <row r="40" spans="1:8" x14ac:dyDescent="0.3">
      <c r="A40" s="152">
        <v>180</v>
      </c>
      <c r="B40" s="125">
        <v>2.5999999999999998E-4</v>
      </c>
      <c r="C40" s="125">
        <v>3.8E-3</v>
      </c>
      <c r="D40" s="125">
        <v>1.2999999999999999E-3</v>
      </c>
      <c r="E40" s="125">
        <v>2.8000000000000001E-2</v>
      </c>
      <c r="F40" s="125">
        <v>6.7000000000000002E-3</v>
      </c>
      <c r="G40" s="125">
        <v>8.5999999999999993E-2</v>
      </c>
      <c r="H40" s="162">
        <v>0.77</v>
      </c>
    </row>
    <row r="41" spans="1:8" x14ac:dyDescent="0.3">
      <c r="A41" s="152">
        <v>185</v>
      </c>
      <c r="B41" s="125">
        <v>2.5999999999999998E-4</v>
      </c>
      <c r="C41" s="125">
        <v>3.8999999999999998E-3</v>
      </c>
      <c r="D41" s="125">
        <v>1.2999999999999999E-3</v>
      </c>
      <c r="E41" s="125">
        <v>2.9000000000000001E-2</v>
      </c>
      <c r="F41" s="156">
        <v>7.0000000000000001E-3</v>
      </c>
      <c r="G41" s="125">
        <v>8.7999999999999995E-2</v>
      </c>
      <c r="H41" s="162">
        <v>0.79</v>
      </c>
    </row>
    <row r="42" spans="1:8" x14ac:dyDescent="0.3">
      <c r="A42" s="152">
        <v>190</v>
      </c>
      <c r="B42" s="125">
        <v>2.7E-4</v>
      </c>
      <c r="C42" s="156">
        <v>4.0000000000000001E-3</v>
      </c>
      <c r="D42" s="125">
        <v>1.2999999999999999E-3</v>
      </c>
      <c r="E42" s="157">
        <v>0.03</v>
      </c>
      <c r="F42" s="156">
        <v>7.0000000000000001E-3</v>
      </c>
      <c r="G42" s="157">
        <v>0.09</v>
      </c>
      <c r="H42" s="162">
        <v>0.81</v>
      </c>
    </row>
    <row r="43" spans="1:8" x14ac:dyDescent="0.3">
      <c r="A43" s="152">
        <v>195</v>
      </c>
      <c r="B43" s="125">
        <v>2.7999999999999998E-4</v>
      </c>
      <c r="C43" s="125">
        <v>4.1000000000000003E-3</v>
      </c>
      <c r="D43" s="125">
        <v>1.2999999999999999E-3</v>
      </c>
      <c r="E43" s="125">
        <v>3.1E-2</v>
      </c>
      <c r="F43" s="156">
        <v>7.0000000000000001E-3</v>
      </c>
      <c r="G43" s="125">
        <v>9.1999999999999998E-2</v>
      </c>
      <c r="H43" s="162">
        <v>0.83</v>
      </c>
    </row>
    <row r="44" spans="1:8" x14ac:dyDescent="0.3">
      <c r="A44" s="152">
        <v>200</v>
      </c>
      <c r="B44" s="125">
        <v>2.7999999999999998E-4</v>
      </c>
      <c r="C44" s="125">
        <v>4.1999999999999997E-3</v>
      </c>
      <c r="D44" s="125">
        <v>1.4E-3</v>
      </c>
      <c r="E44" s="125">
        <v>3.2000000000000001E-2</v>
      </c>
      <c r="F44" s="156">
        <v>7.0000000000000001E-3</v>
      </c>
      <c r="G44" s="125">
        <v>9.4E-2</v>
      </c>
      <c r="H44" s="162">
        <v>0.84</v>
      </c>
    </row>
    <row r="45" spans="1:8" x14ac:dyDescent="0.3">
      <c r="A45" s="152">
        <v>205</v>
      </c>
      <c r="B45" s="125">
        <v>2.9E-4</v>
      </c>
      <c r="C45" s="125">
        <v>4.4000000000000003E-3</v>
      </c>
      <c r="D45" s="125">
        <v>1.4E-3</v>
      </c>
      <c r="E45" s="125">
        <v>3.2000000000000001E-2</v>
      </c>
      <c r="F45" s="156">
        <v>7.0000000000000001E-3</v>
      </c>
      <c r="G45" s="125">
        <v>9.6000000000000002E-2</v>
      </c>
      <c r="H45" s="162">
        <v>0.86</v>
      </c>
    </row>
    <row r="46" spans="1:8" x14ac:dyDescent="0.3">
      <c r="A46" s="152">
        <v>210</v>
      </c>
      <c r="B46" s="125">
        <v>2.9E-4</v>
      </c>
      <c r="C46" s="125">
        <v>4.4999999999999997E-3</v>
      </c>
      <c r="D46" s="125">
        <v>1.4E-3</v>
      </c>
      <c r="E46" s="125">
        <v>3.3000000000000002E-2</v>
      </c>
      <c r="F46" s="156">
        <v>7.0000000000000001E-3</v>
      </c>
      <c r="G46" s="125">
        <v>9.8000000000000004E-2</v>
      </c>
      <c r="H46" s="162">
        <v>0.88</v>
      </c>
    </row>
    <row r="47" spans="1:8" x14ac:dyDescent="0.3">
      <c r="A47" s="152">
        <v>215</v>
      </c>
      <c r="B47" s="154">
        <v>2.9999999999999997E-4</v>
      </c>
      <c r="C47" s="125">
        <v>4.5999999999999999E-3</v>
      </c>
      <c r="D47" s="125">
        <v>1.4E-3</v>
      </c>
      <c r="E47" s="125">
        <v>3.4000000000000002E-2</v>
      </c>
      <c r="F47" s="156">
        <v>7.0000000000000001E-3</v>
      </c>
      <c r="G47" s="158">
        <v>0.1</v>
      </c>
      <c r="H47" s="162">
        <v>0.9</v>
      </c>
    </row>
    <row r="48" spans="1:8" x14ac:dyDescent="0.3">
      <c r="A48" s="152">
        <v>220</v>
      </c>
      <c r="B48" s="154">
        <v>2.9999999999999997E-4</v>
      </c>
      <c r="C48" s="125">
        <v>4.7000000000000002E-3</v>
      </c>
      <c r="D48" s="125">
        <v>1.4E-3</v>
      </c>
      <c r="E48" s="125">
        <v>3.5000000000000003E-2</v>
      </c>
      <c r="F48" s="156">
        <v>7.0000000000000001E-3</v>
      </c>
      <c r="G48" s="158">
        <v>0.1</v>
      </c>
      <c r="H48" s="162">
        <v>0.91</v>
      </c>
    </row>
    <row r="49" spans="1:8" x14ac:dyDescent="0.3">
      <c r="A49" s="152">
        <v>225</v>
      </c>
      <c r="B49" s="125">
        <v>3.1E-4</v>
      </c>
      <c r="C49" s="125">
        <v>4.7999999999999996E-3</v>
      </c>
      <c r="D49" s="125">
        <v>1.4E-3</v>
      </c>
      <c r="E49" s="125">
        <v>3.5000000000000003E-2</v>
      </c>
      <c r="F49" s="156">
        <v>7.0000000000000001E-3</v>
      </c>
      <c r="G49" s="158">
        <v>0.1</v>
      </c>
      <c r="H49" s="162">
        <v>0.93</v>
      </c>
    </row>
    <row r="50" spans="1:8" x14ac:dyDescent="0.3">
      <c r="A50" s="152">
        <v>230</v>
      </c>
      <c r="B50" s="125">
        <v>3.2000000000000003E-4</v>
      </c>
      <c r="C50" s="125">
        <v>4.8999999999999998E-3</v>
      </c>
      <c r="D50" s="125">
        <v>1.4E-3</v>
      </c>
      <c r="E50" s="125">
        <v>3.5999999999999997E-2</v>
      </c>
      <c r="F50" s="156">
        <v>7.0000000000000001E-3</v>
      </c>
      <c r="G50" s="125">
        <v>0.11</v>
      </c>
      <c r="H50" s="162">
        <v>0.95</v>
      </c>
    </row>
    <row r="51" spans="1:8" x14ac:dyDescent="0.3">
      <c r="A51" s="152">
        <v>235</v>
      </c>
      <c r="B51" s="125">
        <v>3.2000000000000003E-4</v>
      </c>
      <c r="C51" s="156">
        <v>5.0000000000000001E-3</v>
      </c>
      <c r="D51" s="156">
        <v>1.5E-3</v>
      </c>
      <c r="E51" s="125">
        <v>3.6999999999999998E-2</v>
      </c>
      <c r="F51" s="156">
        <v>7.0000000000000001E-3</v>
      </c>
      <c r="G51" s="125">
        <v>0.11</v>
      </c>
      <c r="H51" s="162">
        <v>0.97</v>
      </c>
    </row>
    <row r="52" spans="1:8" x14ac:dyDescent="0.3">
      <c r="A52" s="152">
        <v>240</v>
      </c>
      <c r="B52" s="125">
        <v>3.3E-4</v>
      </c>
      <c r="C52" s="125">
        <v>5.1000000000000004E-3</v>
      </c>
      <c r="D52" s="156">
        <v>1.5E-3</v>
      </c>
      <c r="E52" s="125">
        <v>3.7999999999999999E-2</v>
      </c>
      <c r="F52" s="156">
        <v>7.0000000000000001E-3</v>
      </c>
      <c r="G52" s="125">
        <v>0.11</v>
      </c>
      <c r="H52" s="162">
        <v>0.98</v>
      </c>
    </row>
    <row r="53" spans="1:8" x14ac:dyDescent="0.3">
      <c r="A53" s="152">
        <v>245</v>
      </c>
      <c r="B53" s="125">
        <v>3.3E-4</v>
      </c>
      <c r="C53" s="125">
        <v>5.1999999999999998E-3</v>
      </c>
      <c r="D53" s="156">
        <v>1.5E-3</v>
      </c>
      <c r="E53" s="125">
        <v>3.7999999999999999E-2</v>
      </c>
      <c r="F53" s="156">
        <v>7.0000000000000001E-3</v>
      </c>
      <c r="G53" s="125">
        <v>0.11</v>
      </c>
      <c r="H53" s="162">
        <v>1</v>
      </c>
    </row>
    <row r="54" spans="1:8" x14ac:dyDescent="0.3">
      <c r="A54" s="152">
        <v>250</v>
      </c>
      <c r="B54" s="125">
        <v>3.4000000000000002E-4</v>
      </c>
      <c r="C54" s="125">
        <v>5.3E-3</v>
      </c>
      <c r="D54" s="156">
        <v>1.5E-3</v>
      </c>
      <c r="E54" s="125">
        <v>3.9E-2</v>
      </c>
      <c r="F54" s="156">
        <v>7.0000000000000001E-3</v>
      </c>
      <c r="G54" s="125">
        <v>0.11</v>
      </c>
      <c r="H54" s="126">
        <v>1.02</v>
      </c>
    </row>
    <row r="55" spans="1:8" x14ac:dyDescent="0.3">
      <c r="A55" s="152">
        <v>255</v>
      </c>
      <c r="B55" s="125">
        <v>3.4000000000000002E-4</v>
      </c>
      <c r="C55" s="125">
        <v>5.4000000000000003E-3</v>
      </c>
      <c r="D55" s="156">
        <v>1.5E-3</v>
      </c>
      <c r="E55" s="157">
        <v>0.4</v>
      </c>
      <c r="F55" s="156">
        <v>7.0000000000000001E-3</v>
      </c>
      <c r="G55" s="125">
        <v>0.12</v>
      </c>
      <c r="H55" s="126">
        <v>1.04</v>
      </c>
    </row>
    <row r="56" spans="1:8" x14ac:dyDescent="0.3">
      <c r="A56" s="152">
        <v>260</v>
      </c>
      <c r="B56" s="125">
        <v>3.5E-4</v>
      </c>
      <c r="C56" s="125">
        <v>5.4999999999999997E-3</v>
      </c>
      <c r="D56" s="156">
        <v>1.5E-3</v>
      </c>
      <c r="E56" s="125">
        <v>4.1000000000000002E-2</v>
      </c>
      <c r="F56" s="156">
        <v>7.0000000000000001E-3</v>
      </c>
      <c r="G56" s="125">
        <v>0.12</v>
      </c>
      <c r="H56" s="126">
        <v>1.05</v>
      </c>
    </row>
    <row r="57" spans="1:8" x14ac:dyDescent="0.3">
      <c r="A57" s="152">
        <v>265</v>
      </c>
      <c r="B57" s="125">
        <v>3.6000000000000002E-4</v>
      </c>
      <c r="C57" s="125">
        <v>5.5999999999999999E-3</v>
      </c>
      <c r="D57" s="156">
        <v>1.5E-3</v>
      </c>
      <c r="E57" s="125">
        <v>4.2000000000000003E-2</v>
      </c>
      <c r="F57" s="156">
        <v>7.0000000000000001E-3</v>
      </c>
      <c r="G57" s="125">
        <v>0.12</v>
      </c>
      <c r="H57" s="126">
        <v>1.07</v>
      </c>
    </row>
    <row r="58" spans="1:8" x14ac:dyDescent="0.3">
      <c r="A58" s="152">
        <v>270</v>
      </c>
      <c r="B58" s="125">
        <v>3.6000000000000002E-4</v>
      </c>
      <c r="C58" s="125">
        <v>5.7999999999999996E-3</v>
      </c>
      <c r="D58" s="156">
        <v>1.5E-3</v>
      </c>
      <c r="E58" s="125">
        <v>4.2000000000000003E-2</v>
      </c>
      <c r="F58" s="156">
        <v>7.0000000000000001E-3</v>
      </c>
      <c r="G58" s="125">
        <v>0.12</v>
      </c>
      <c r="H58" s="126">
        <v>1.0900000000000001</v>
      </c>
    </row>
    <row r="59" spans="1:8" x14ac:dyDescent="0.3">
      <c r="A59" s="152">
        <v>275</v>
      </c>
      <c r="B59" s="125">
        <v>3.6999999999999999E-4</v>
      </c>
      <c r="C59" s="125">
        <v>5.8999999999999999E-3</v>
      </c>
      <c r="D59" s="125">
        <v>1.6000000000000001E-3</v>
      </c>
      <c r="E59" s="125">
        <v>4.2999999999999997E-2</v>
      </c>
      <c r="F59" s="156">
        <v>7.0000000000000001E-3</v>
      </c>
      <c r="G59" s="125">
        <v>0.12</v>
      </c>
      <c r="H59" s="162">
        <v>1.1000000000000001</v>
      </c>
    </row>
    <row r="60" spans="1:8" x14ac:dyDescent="0.3">
      <c r="A60" s="152">
        <v>280</v>
      </c>
      <c r="B60" s="125">
        <v>3.6999999999999999E-4</v>
      </c>
      <c r="C60" s="156">
        <v>6.0000000000000001E-3</v>
      </c>
      <c r="D60" s="125">
        <v>1.6000000000000001E-3</v>
      </c>
      <c r="E60" s="125">
        <v>4.3999999999999997E-2</v>
      </c>
      <c r="F60" s="156">
        <v>7.0000000000000001E-3</v>
      </c>
      <c r="G60" s="125">
        <v>0.12</v>
      </c>
      <c r="H60" s="126">
        <v>1.1200000000000001</v>
      </c>
    </row>
    <row r="61" spans="1:8" x14ac:dyDescent="0.3">
      <c r="A61" s="152">
        <v>285</v>
      </c>
      <c r="B61" s="125">
        <v>3.6999999999999999E-4</v>
      </c>
      <c r="C61" s="125">
        <v>6.1000000000000004E-3</v>
      </c>
      <c r="D61" s="125">
        <v>1.6000000000000001E-3</v>
      </c>
      <c r="E61" s="125">
        <v>4.4999999999999998E-2</v>
      </c>
      <c r="F61" s="156">
        <v>7.0000000000000001E-3</v>
      </c>
      <c r="G61" s="125">
        <v>0.13</v>
      </c>
      <c r="H61" s="126">
        <v>1.1399999999999999</v>
      </c>
    </row>
    <row r="62" spans="1:8" x14ac:dyDescent="0.3">
      <c r="A62" s="152">
        <v>290</v>
      </c>
      <c r="B62" s="125">
        <v>3.6999999999999999E-4</v>
      </c>
      <c r="C62" s="125">
        <v>6.1999999999999998E-3</v>
      </c>
      <c r="D62" s="125">
        <v>1.6000000000000001E-3</v>
      </c>
      <c r="E62" s="125">
        <v>4.4999999999999998E-2</v>
      </c>
      <c r="F62" s="156">
        <v>7.0000000000000001E-3</v>
      </c>
      <c r="G62" s="125">
        <v>0.13</v>
      </c>
      <c r="H62" s="126">
        <v>1.1499999999999999</v>
      </c>
    </row>
    <row r="63" spans="1:8" x14ac:dyDescent="0.3">
      <c r="A63" s="152">
        <v>295</v>
      </c>
      <c r="B63" s="125">
        <v>3.6999999999999999E-4</v>
      </c>
      <c r="C63" s="125">
        <v>6.3E-3</v>
      </c>
      <c r="D63" s="125">
        <v>1.6000000000000001E-3</v>
      </c>
      <c r="E63" s="125">
        <v>4.5999999999999999E-2</v>
      </c>
      <c r="F63" s="156">
        <v>7.0000000000000001E-3</v>
      </c>
      <c r="G63" s="125">
        <v>0.13</v>
      </c>
      <c r="H63" s="126">
        <v>1.17</v>
      </c>
    </row>
    <row r="64" spans="1:8" x14ac:dyDescent="0.3">
      <c r="A64" s="152">
        <v>300</v>
      </c>
      <c r="B64" s="125">
        <v>3.6999999999999999E-4</v>
      </c>
      <c r="C64" s="125">
        <v>6.4000000000000003E-3</v>
      </c>
      <c r="D64" s="125">
        <v>1.6000000000000001E-3</v>
      </c>
      <c r="E64" s="125">
        <v>4.7E-2</v>
      </c>
      <c r="F64" s="156">
        <v>7.0000000000000001E-3</v>
      </c>
      <c r="G64" s="125">
        <v>0.13</v>
      </c>
      <c r="H64" s="126">
        <v>1.19</v>
      </c>
    </row>
    <row r="65" spans="1:8" x14ac:dyDescent="0.3">
      <c r="A65" s="152">
        <v>305</v>
      </c>
      <c r="B65" s="125">
        <v>3.6999999999999999E-4</v>
      </c>
      <c r="C65" s="125">
        <v>6.4999999999999997E-3</v>
      </c>
      <c r="D65" s="125">
        <v>1.6000000000000001E-3</v>
      </c>
      <c r="E65" s="125">
        <v>4.8000000000000001E-2</v>
      </c>
      <c r="F65" s="156">
        <v>7.0000000000000001E-3</v>
      </c>
      <c r="G65" s="125">
        <v>0.13</v>
      </c>
      <c r="H65" s="126">
        <v>1.21</v>
      </c>
    </row>
    <row r="66" spans="1:8" x14ac:dyDescent="0.3">
      <c r="A66" s="152">
        <v>310</v>
      </c>
      <c r="B66" s="125">
        <v>3.6999999999999999E-4</v>
      </c>
      <c r="C66" s="125">
        <v>6.6E-3</v>
      </c>
      <c r="D66" s="125">
        <v>1.6000000000000001E-3</v>
      </c>
      <c r="E66" s="125">
        <v>4.8000000000000001E-2</v>
      </c>
      <c r="F66" s="156">
        <v>7.0000000000000001E-3</v>
      </c>
      <c r="G66" s="125">
        <v>0.14000000000000001</v>
      </c>
      <c r="H66" s="126">
        <v>1.22</v>
      </c>
    </row>
    <row r="67" spans="1:8" x14ac:dyDescent="0.3">
      <c r="A67" s="152">
        <v>315</v>
      </c>
      <c r="B67" s="125">
        <v>3.6999999999999999E-4</v>
      </c>
      <c r="C67" s="125">
        <v>6.7000000000000002E-3</v>
      </c>
      <c r="D67" s="125">
        <v>1.6000000000000001E-3</v>
      </c>
      <c r="E67" s="125">
        <v>4.9000000000000002E-2</v>
      </c>
      <c r="F67" s="156">
        <v>7.0000000000000001E-3</v>
      </c>
      <c r="G67" s="125">
        <v>0.14000000000000001</v>
      </c>
      <c r="H67" s="126">
        <v>1.24</v>
      </c>
    </row>
    <row r="68" spans="1:8" x14ac:dyDescent="0.3">
      <c r="A68" s="152">
        <v>320</v>
      </c>
      <c r="B68" s="125">
        <v>3.6999999999999999E-4</v>
      </c>
      <c r="C68" s="125">
        <v>6.7999999999999996E-3</v>
      </c>
      <c r="D68" s="125">
        <v>1.6999999999999999E-3</v>
      </c>
      <c r="E68" s="158">
        <v>0.05</v>
      </c>
      <c r="F68" s="156">
        <v>7.0000000000000001E-3</v>
      </c>
      <c r="G68" s="125">
        <v>0.14000000000000001</v>
      </c>
      <c r="H68" s="126">
        <v>1.26</v>
      </c>
    </row>
    <row r="69" spans="1:8" x14ac:dyDescent="0.3">
      <c r="A69" s="152">
        <v>325</v>
      </c>
      <c r="B69" s="125">
        <v>3.6999999999999999E-4</v>
      </c>
      <c r="C69" s="156">
        <v>7.0000000000000001E-3</v>
      </c>
      <c r="D69" s="125">
        <v>1.6999999999999999E-3</v>
      </c>
      <c r="E69" s="125">
        <v>5.0999999999999997E-2</v>
      </c>
      <c r="F69" s="156">
        <v>7.0000000000000001E-3</v>
      </c>
      <c r="G69" s="125">
        <v>0.14000000000000001</v>
      </c>
      <c r="H69" s="126">
        <v>1.27</v>
      </c>
    </row>
    <row r="70" spans="1:8" x14ac:dyDescent="0.3">
      <c r="A70" s="152">
        <v>330</v>
      </c>
      <c r="B70" s="125">
        <v>3.6999999999999999E-4</v>
      </c>
      <c r="C70" s="125">
        <v>7.1000000000000004E-3</v>
      </c>
      <c r="D70" s="125">
        <v>1.6999999999999999E-3</v>
      </c>
      <c r="E70" s="125">
        <v>5.0999999999999997E-2</v>
      </c>
      <c r="F70" s="156">
        <v>7.0000000000000001E-3</v>
      </c>
      <c r="G70" s="125">
        <v>0.14000000000000001</v>
      </c>
      <c r="H70" s="126">
        <v>1.29</v>
      </c>
    </row>
    <row r="71" spans="1:8" x14ac:dyDescent="0.3">
      <c r="A71" s="152">
        <v>335</v>
      </c>
      <c r="B71" s="125">
        <v>3.6999999999999999E-4</v>
      </c>
      <c r="C71" s="125">
        <v>7.1999999999999998E-3</v>
      </c>
      <c r="D71" s="125">
        <v>1.6999999999999999E-3</v>
      </c>
      <c r="E71" s="125">
        <v>5.1999999999999998E-2</v>
      </c>
      <c r="F71" s="156">
        <v>7.0000000000000001E-3</v>
      </c>
      <c r="G71" s="125">
        <v>0.15</v>
      </c>
      <c r="H71" s="162">
        <v>1.3</v>
      </c>
    </row>
    <row r="72" spans="1:8" x14ac:dyDescent="0.3">
      <c r="A72" s="152">
        <v>340</v>
      </c>
      <c r="B72" s="125">
        <v>3.6999999999999999E-4</v>
      </c>
      <c r="C72" s="125">
        <v>7.3000000000000001E-3</v>
      </c>
      <c r="D72" s="125">
        <v>1.6999999999999999E-3</v>
      </c>
      <c r="E72" s="125">
        <v>5.2999999999999999E-2</v>
      </c>
      <c r="F72" s="156">
        <v>7.0000000000000001E-3</v>
      </c>
      <c r="G72" s="125">
        <v>0.15</v>
      </c>
      <c r="H72" s="126">
        <v>1.32</v>
      </c>
    </row>
    <row r="73" spans="1:8" x14ac:dyDescent="0.3">
      <c r="A73" s="152">
        <v>345</v>
      </c>
      <c r="B73" s="125">
        <v>3.6999999999999999E-4</v>
      </c>
      <c r="C73" s="125">
        <v>7.4000000000000003E-3</v>
      </c>
      <c r="D73" s="125">
        <v>1.6999999999999999E-3</v>
      </c>
      <c r="E73" s="125">
        <v>5.3999999999999999E-2</v>
      </c>
      <c r="F73" s="156">
        <v>7.0000000000000001E-3</v>
      </c>
      <c r="G73" s="125">
        <v>0.15</v>
      </c>
      <c r="H73" s="126">
        <v>1.34</v>
      </c>
    </row>
    <row r="74" spans="1:8" x14ac:dyDescent="0.3">
      <c r="A74" s="152">
        <v>350</v>
      </c>
      <c r="B74" s="125">
        <v>3.6999999999999999E-4</v>
      </c>
      <c r="C74" s="125">
        <v>7.4999999999999997E-3</v>
      </c>
      <c r="D74" s="125">
        <v>1.6999999999999999E-3</v>
      </c>
      <c r="E74" s="125">
        <v>5.5E-2</v>
      </c>
      <c r="F74" s="156">
        <v>7.0000000000000001E-3</v>
      </c>
      <c r="G74" s="125">
        <v>0.15</v>
      </c>
      <c r="H74" s="126">
        <v>1.35</v>
      </c>
    </row>
    <row r="75" spans="1:8" x14ac:dyDescent="0.3">
      <c r="A75" s="152">
        <v>355</v>
      </c>
      <c r="B75" s="125">
        <v>3.6999999999999999E-4</v>
      </c>
      <c r="C75" s="125">
        <v>7.6E-3</v>
      </c>
      <c r="D75" s="125">
        <v>1.6999999999999999E-3</v>
      </c>
      <c r="E75" s="125">
        <v>5.5E-2</v>
      </c>
      <c r="F75" s="156">
        <v>7.0000000000000001E-3</v>
      </c>
      <c r="G75" s="125">
        <v>0.15</v>
      </c>
      <c r="H75" s="126">
        <v>1.37</v>
      </c>
    </row>
    <row r="76" spans="1:8" x14ac:dyDescent="0.3">
      <c r="A76" s="152">
        <v>360</v>
      </c>
      <c r="B76" s="125">
        <v>3.6999999999999999E-4</v>
      </c>
      <c r="C76" s="125">
        <v>7.7000000000000002E-3</v>
      </c>
      <c r="D76" s="125">
        <v>1.6999999999999999E-3</v>
      </c>
      <c r="E76" s="125">
        <v>5.6000000000000001E-2</v>
      </c>
      <c r="F76" s="156">
        <v>7.0000000000000001E-3</v>
      </c>
      <c r="G76" s="125">
        <v>0.15</v>
      </c>
      <c r="H76" s="126">
        <v>1.39</v>
      </c>
    </row>
    <row r="77" spans="1:8" x14ac:dyDescent="0.3">
      <c r="A77" s="152">
        <v>365</v>
      </c>
      <c r="B77" s="125">
        <v>3.6999999999999999E-4</v>
      </c>
      <c r="C77" s="125">
        <v>7.7000000000000002E-3</v>
      </c>
      <c r="D77" s="125">
        <v>1.6999999999999999E-3</v>
      </c>
      <c r="E77" s="125">
        <v>5.7000000000000002E-2</v>
      </c>
      <c r="F77" s="156">
        <v>7.0000000000000001E-3</v>
      </c>
      <c r="G77" s="125">
        <v>0.16</v>
      </c>
      <c r="H77" s="162">
        <v>1.4</v>
      </c>
    </row>
    <row r="78" spans="1:8" x14ac:dyDescent="0.3">
      <c r="A78" s="152">
        <v>370</v>
      </c>
      <c r="B78" s="125">
        <v>3.6999999999999999E-4</v>
      </c>
      <c r="C78" s="125">
        <v>7.7000000000000002E-3</v>
      </c>
      <c r="D78" s="125">
        <v>1.8E-3</v>
      </c>
      <c r="E78" s="125">
        <v>5.8000000000000003E-2</v>
      </c>
      <c r="F78" s="156">
        <v>7.0000000000000001E-3</v>
      </c>
      <c r="G78" s="125">
        <v>0.16</v>
      </c>
      <c r="H78" s="126">
        <v>1.42</v>
      </c>
    </row>
    <row r="79" spans="1:8" x14ac:dyDescent="0.3">
      <c r="A79" s="152">
        <v>375</v>
      </c>
      <c r="B79" s="125">
        <v>3.6999999999999999E-4</v>
      </c>
      <c r="C79" s="125">
        <v>7.7000000000000002E-3</v>
      </c>
      <c r="D79" s="125">
        <v>1.8E-3</v>
      </c>
      <c r="E79" s="125">
        <v>5.8000000000000003E-2</v>
      </c>
      <c r="F79" s="156">
        <v>7.0000000000000001E-3</v>
      </c>
      <c r="G79" s="125">
        <v>0.16</v>
      </c>
      <c r="H79" s="126">
        <v>1.44</v>
      </c>
    </row>
    <row r="80" spans="1:8" x14ac:dyDescent="0.3">
      <c r="A80" s="152">
        <v>380</v>
      </c>
      <c r="B80" s="125">
        <v>3.6999999999999999E-4</v>
      </c>
      <c r="C80" s="125">
        <v>7.7000000000000002E-3</v>
      </c>
      <c r="D80" s="125">
        <v>1.8E-3</v>
      </c>
      <c r="E80" s="125">
        <v>5.8999999999999997E-2</v>
      </c>
      <c r="F80" s="156">
        <v>7.0000000000000001E-3</v>
      </c>
      <c r="G80" s="125">
        <v>0.16</v>
      </c>
      <c r="H80" s="126">
        <v>1.45</v>
      </c>
    </row>
    <row r="81" spans="1:8" x14ac:dyDescent="0.3">
      <c r="A81" s="152">
        <v>385</v>
      </c>
      <c r="B81" s="125">
        <v>3.6999999999999999E-4</v>
      </c>
      <c r="C81" s="125">
        <v>7.7000000000000002E-3</v>
      </c>
      <c r="D81" s="125">
        <v>1.8E-3</v>
      </c>
      <c r="E81" s="158">
        <v>0.06</v>
      </c>
      <c r="F81" s="156">
        <v>7.0000000000000001E-3</v>
      </c>
      <c r="G81" s="125">
        <v>0.16</v>
      </c>
      <c r="H81" s="126">
        <v>1.47</v>
      </c>
    </row>
    <row r="82" spans="1:8" x14ac:dyDescent="0.3">
      <c r="A82" s="152">
        <v>390</v>
      </c>
      <c r="B82" s="125">
        <v>3.6999999999999999E-4</v>
      </c>
      <c r="C82" s="125">
        <v>7.7000000000000002E-3</v>
      </c>
      <c r="D82" s="125">
        <v>1.8E-3</v>
      </c>
      <c r="E82" s="125">
        <v>6.0999999999999999E-2</v>
      </c>
      <c r="F82" s="156">
        <v>7.0000000000000001E-3</v>
      </c>
      <c r="G82" s="125">
        <v>0.16</v>
      </c>
      <c r="H82" s="126">
        <v>1.48</v>
      </c>
    </row>
    <row r="83" spans="1:8" x14ac:dyDescent="0.3">
      <c r="A83" s="152">
        <v>395</v>
      </c>
      <c r="B83" s="125">
        <v>3.6999999999999999E-4</v>
      </c>
      <c r="C83" s="125">
        <v>7.7000000000000002E-3</v>
      </c>
      <c r="D83" s="125">
        <v>1.8E-3</v>
      </c>
      <c r="E83" s="125">
        <v>6.0999999999999999E-2</v>
      </c>
      <c r="F83" s="156">
        <v>7.0000000000000001E-3</v>
      </c>
      <c r="G83" s="125">
        <v>0.17</v>
      </c>
      <c r="H83" s="162">
        <v>1.5</v>
      </c>
    </row>
    <row r="84" spans="1:8" ht="15" thickBot="1" x14ac:dyDescent="0.35">
      <c r="A84" s="153">
        <v>400</v>
      </c>
      <c r="B84" s="127">
        <v>3.6999999999999999E-4</v>
      </c>
      <c r="C84" s="127">
        <v>7.7000000000000002E-3</v>
      </c>
      <c r="D84" s="127">
        <v>0</v>
      </c>
      <c r="E84" s="127">
        <v>6.2E-2</v>
      </c>
      <c r="F84" s="160">
        <v>7.0000000000000001E-3</v>
      </c>
      <c r="G84" s="127">
        <v>0.17</v>
      </c>
      <c r="H84" s="128">
        <v>1.52</v>
      </c>
    </row>
    <row r="86" spans="1:8" x14ac:dyDescent="0.3">
      <c r="A86" s="2" t="s">
        <v>220</v>
      </c>
      <c r="B86" s="2" t="s">
        <v>224</v>
      </c>
      <c r="C86" s="2"/>
      <c r="D86" s="2"/>
      <c r="E86" s="2"/>
      <c r="F86" s="2"/>
      <c r="G86" s="2"/>
      <c r="H86" s="2"/>
    </row>
    <row r="87" spans="1:8" x14ac:dyDescent="0.3">
      <c r="A87" s="2" t="s">
        <v>220</v>
      </c>
      <c r="B87" s="2" t="s">
        <v>225</v>
      </c>
      <c r="C87" s="2"/>
      <c r="D87" s="2"/>
      <c r="E87" s="2"/>
      <c r="F87" s="2"/>
      <c r="G87" s="2"/>
      <c r="H87" s="2"/>
    </row>
    <row r="88" spans="1:8" x14ac:dyDescent="0.3">
      <c r="A88" s="2" t="s">
        <v>232</v>
      </c>
      <c r="B88" s="2" t="s">
        <v>233</v>
      </c>
      <c r="C88" s="2"/>
      <c r="D88" s="2"/>
      <c r="E88" s="2"/>
      <c r="F88" s="2"/>
      <c r="G88" s="2"/>
      <c r="H88" s="2"/>
    </row>
    <row r="89" spans="1:8" x14ac:dyDescent="0.3">
      <c r="A89" s="2" t="s">
        <v>221</v>
      </c>
      <c r="B89" s="2" t="s">
        <v>226</v>
      </c>
      <c r="C89" s="2"/>
      <c r="D89" s="2"/>
      <c r="E89" s="2"/>
      <c r="F89" s="2"/>
      <c r="G89" s="2"/>
      <c r="H89" s="2"/>
    </row>
    <row r="90" spans="1:8" x14ac:dyDescent="0.3">
      <c r="A90" s="2" t="s">
        <v>222</v>
      </c>
      <c r="B90" s="2" t="s">
        <v>227</v>
      </c>
      <c r="C90" s="2"/>
      <c r="D90" s="2"/>
      <c r="E90" s="2"/>
      <c r="F90" s="2"/>
      <c r="G90" s="2"/>
      <c r="H90" s="2"/>
    </row>
    <row r="91" spans="1:8" x14ac:dyDescent="0.3">
      <c r="A91" s="2" t="s">
        <v>223</v>
      </c>
      <c r="B91" s="2" t="s">
        <v>228</v>
      </c>
      <c r="C91" s="2"/>
      <c r="D91" s="2"/>
      <c r="E91" s="2"/>
      <c r="F91" s="2"/>
      <c r="G91" s="2"/>
      <c r="H91" s="2"/>
    </row>
    <row r="92" spans="1:8" x14ac:dyDescent="0.3">
      <c r="A92" s="2" t="s">
        <v>223</v>
      </c>
      <c r="B92" s="2" t="s">
        <v>229</v>
      </c>
      <c r="C92" s="2"/>
      <c r="D92" s="2"/>
      <c r="E92" s="2"/>
      <c r="F92" s="2"/>
      <c r="G92" s="2"/>
      <c r="H92" s="2"/>
    </row>
  </sheetData>
  <mergeCells count="4">
    <mergeCell ref="B3:C3"/>
    <mergeCell ref="G3:H3"/>
    <mergeCell ref="A3:A4"/>
    <mergeCell ref="A1:F1"/>
  </mergeCells>
  <pageMargins left="0.25" right="0.25" top="0.75" bottom="0.75" header="0.3" footer="0.3"/>
  <pageSetup scale="4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>
      <selection activeCell="C13" sqref="C13"/>
    </sheetView>
  </sheetViews>
  <sheetFormatPr defaultRowHeight="14.4" x14ac:dyDescent="0.3"/>
  <cols>
    <col min="1" max="1" width="13.44140625" bestFit="1" customWidth="1"/>
    <col min="2" max="2" width="10.88671875" bestFit="1" customWidth="1"/>
    <col min="7" max="7" width="14.6640625" customWidth="1"/>
  </cols>
  <sheetData>
    <row r="1" spans="1:7" x14ac:dyDescent="0.3">
      <c r="A1" s="263" t="s">
        <v>168</v>
      </c>
      <c r="B1" s="263"/>
      <c r="C1" s="263"/>
      <c r="D1" s="263"/>
      <c r="E1" s="263"/>
      <c r="F1" s="263"/>
      <c r="G1" s="263"/>
    </row>
    <row r="2" spans="1:7" ht="15" thickBot="1" x14ac:dyDescent="0.35"/>
    <row r="3" spans="1:7" ht="55.8" thickBot="1" x14ac:dyDescent="0.35">
      <c r="A3" s="108" t="s">
        <v>186</v>
      </c>
      <c r="B3" s="191" t="s">
        <v>255</v>
      </c>
      <c r="C3" s="79" t="s">
        <v>169</v>
      </c>
      <c r="D3" s="79" t="s">
        <v>170</v>
      </c>
    </row>
    <row r="4" spans="1:7" x14ac:dyDescent="0.3">
      <c r="A4" s="80" t="s">
        <v>187</v>
      </c>
      <c r="B4" s="80">
        <v>0</v>
      </c>
      <c r="C4" s="81">
        <v>0.02</v>
      </c>
      <c r="D4" s="82">
        <v>0.06</v>
      </c>
    </row>
    <row r="5" spans="1:7" x14ac:dyDescent="0.3">
      <c r="A5" s="83" t="s">
        <v>188</v>
      </c>
      <c r="B5" s="83">
        <v>2</v>
      </c>
      <c r="C5" s="84">
        <v>0.04</v>
      </c>
      <c r="D5" s="85">
        <v>0.12</v>
      </c>
    </row>
    <row r="6" spans="1:7" x14ac:dyDescent="0.3">
      <c r="A6" s="83" t="s">
        <v>189</v>
      </c>
      <c r="B6" s="83">
        <v>4</v>
      </c>
      <c r="C6" s="84">
        <v>0.06</v>
      </c>
      <c r="D6" s="85">
        <v>0.18</v>
      </c>
    </row>
    <row r="7" spans="1:7" x14ac:dyDescent="0.3">
      <c r="A7" s="83" t="s">
        <v>190</v>
      </c>
      <c r="B7" s="83">
        <v>6</v>
      </c>
      <c r="C7" s="84">
        <v>0.08</v>
      </c>
      <c r="D7" s="85">
        <v>0.24</v>
      </c>
    </row>
    <row r="8" spans="1:7" x14ac:dyDescent="0.3">
      <c r="A8" s="83" t="s">
        <v>191</v>
      </c>
      <c r="B8" s="83">
        <v>8</v>
      </c>
      <c r="C8" s="86">
        <v>0.1</v>
      </c>
      <c r="D8" s="87">
        <v>0.3</v>
      </c>
    </row>
    <row r="9" spans="1:7" ht="15" thickBot="1" x14ac:dyDescent="0.35">
      <c r="A9" s="88" t="s">
        <v>192</v>
      </c>
      <c r="B9" s="88">
        <v>10</v>
      </c>
      <c r="C9" s="89">
        <v>0.2</v>
      </c>
      <c r="D9" s="90">
        <v>0.6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C7" workbookViewId="0">
      <selection activeCell="L23" sqref="L23"/>
    </sheetView>
  </sheetViews>
  <sheetFormatPr defaultRowHeight="14.4" x14ac:dyDescent="0.3"/>
  <cols>
    <col min="1" max="1" width="10.33203125" style="76" customWidth="1"/>
    <col min="3" max="3" width="12.6640625" customWidth="1"/>
  </cols>
  <sheetData>
    <row r="1" spans="1:7" x14ac:dyDescent="0.3">
      <c r="A1" s="264" t="s">
        <v>180</v>
      </c>
      <c r="B1" s="263"/>
      <c r="C1" s="263"/>
      <c r="D1" s="263"/>
      <c r="E1" s="263"/>
      <c r="F1" s="263"/>
      <c r="G1" s="263"/>
    </row>
    <row r="2" spans="1:7" ht="15" thickBot="1" x14ac:dyDescent="0.35"/>
    <row r="3" spans="1:7" ht="43.8" thickBot="1" x14ac:dyDescent="0.35">
      <c r="A3" s="104" t="s">
        <v>181</v>
      </c>
      <c r="B3" s="78" t="s">
        <v>182</v>
      </c>
      <c r="C3" s="77" t="s">
        <v>183</v>
      </c>
    </row>
    <row r="4" spans="1:7" x14ac:dyDescent="0.3">
      <c r="A4" s="101">
        <v>5</v>
      </c>
      <c r="B4" s="102">
        <v>1E-3</v>
      </c>
      <c r="C4" s="103">
        <v>1E-3</v>
      </c>
    </row>
    <row r="5" spans="1:7" x14ac:dyDescent="0.3">
      <c r="A5" s="96">
        <v>5.5</v>
      </c>
      <c r="B5" s="95">
        <v>2E-3</v>
      </c>
      <c r="C5" s="97">
        <v>3.0000000000000001E-3</v>
      </c>
    </row>
    <row r="6" spans="1:7" x14ac:dyDescent="0.3">
      <c r="A6" s="96">
        <v>6</v>
      </c>
      <c r="B6" s="95">
        <v>2E-3</v>
      </c>
      <c r="C6" s="97">
        <v>4.0000000000000001E-3</v>
      </c>
    </row>
    <row r="7" spans="1:7" x14ac:dyDescent="0.3">
      <c r="A7" s="96">
        <v>6.5</v>
      </c>
      <c r="B7" s="95">
        <v>4.0000000000000001E-3</v>
      </c>
      <c r="C7" s="97">
        <v>8.9999999999999993E-3</v>
      </c>
    </row>
    <row r="8" spans="1:7" x14ac:dyDescent="0.3">
      <c r="A8" s="96">
        <v>7</v>
      </c>
      <c r="B8" s="95">
        <v>8.0000000000000002E-3</v>
      </c>
      <c r="C8" s="97">
        <v>2.5000000000000001E-2</v>
      </c>
    </row>
    <row r="9" spans="1:7" x14ac:dyDescent="0.3">
      <c r="A9" s="96">
        <v>7.5</v>
      </c>
      <c r="B9" s="95">
        <v>1.2E-2</v>
      </c>
      <c r="C9" s="97">
        <v>4.4999999999999998E-2</v>
      </c>
    </row>
    <row r="10" spans="1:7" x14ac:dyDescent="0.3">
      <c r="A10" s="96">
        <v>8</v>
      </c>
      <c r="B10" s="95">
        <v>1.2999999999999999E-2</v>
      </c>
      <c r="C10" s="97">
        <v>5.1999999999999998E-2</v>
      </c>
    </row>
    <row r="11" spans="1:7" x14ac:dyDescent="0.3">
      <c r="A11" s="96">
        <v>8.5</v>
      </c>
      <c r="B11" s="95">
        <v>1.4E-2</v>
      </c>
      <c r="C11" s="105">
        <v>0.06</v>
      </c>
    </row>
    <row r="12" spans="1:7" ht="15" thickBot="1" x14ac:dyDescent="0.35">
      <c r="A12" s="98">
        <v>9</v>
      </c>
      <c r="B12" s="99">
        <v>1.4E-2</v>
      </c>
      <c r="C12" s="100">
        <v>6.2E-2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C18" sqref="C18"/>
    </sheetView>
  </sheetViews>
  <sheetFormatPr defaultRowHeight="14.4" x14ac:dyDescent="0.3"/>
  <cols>
    <col min="1" max="1" width="32.109375" customWidth="1"/>
    <col min="2" max="3" width="31.109375" bestFit="1" customWidth="1"/>
  </cols>
  <sheetData>
    <row r="1" spans="1:7" x14ac:dyDescent="0.3">
      <c r="A1" s="263" t="s">
        <v>171</v>
      </c>
      <c r="B1" s="263"/>
      <c r="C1" s="263"/>
      <c r="D1" s="263"/>
      <c r="E1" s="263"/>
      <c r="F1" s="263"/>
      <c r="G1" s="263"/>
    </row>
    <row r="2" spans="1:7" ht="15" thickBot="1" x14ac:dyDescent="0.35"/>
    <row r="3" spans="1:7" ht="15" thickBot="1" x14ac:dyDescent="0.35">
      <c r="A3" s="93" t="s">
        <v>172</v>
      </c>
      <c r="B3" s="93" t="s">
        <v>256</v>
      </c>
      <c r="C3" s="93" t="s">
        <v>173</v>
      </c>
    </row>
    <row r="4" spans="1:7" x14ac:dyDescent="0.3">
      <c r="A4" s="80" t="s">
        <v>174</v>
      </c>
      <c r="B4" s="192">
        <v>0</v>
      </c>
      <c r="C4" s="94">
        <v>128</v>
      </c>
    </row>
    <row r="5" spans="1:7" x14ac:dyDescent="0.3">
      <c r="A5" s="83" t="s">
        <v>175</v>
      </c>
      <c r="B5" s="193">
        <v>31</v>
      </c>
      <c r="C5" s="91">
        <v>218</v>
      </c>
    </row>
    <row r="6" spans="1:7" x14ac:dyDescent="0.3">
      <c r="A6" s="83" t="s">
        <v>176</v>
      </c>
      <c r="B6" s="193">
        <v>76</v>
      </c>
      <c r="C6" s="91">
        <v>309</v>
      </c>
    </row>
    <row r="7" spans="1:7" x14ac:dyDescent="0.3">
      <c r="A7" s="83" t="s">
        <v>177</v>
      </c>
      <c r="B7" s="193">
        <v>181</v>
      </c>
      <c r="C7" s="91">
        <v>429</v>
      </c>
    </row>
    <row r="8" spans="1:7" ht="15" thickBot="1" x14ac:dyDescent="0.35">
      <c r="A8" s="88" t="s">
        <v>178</v>
      </c>
      <c r="B8" s="194">
        <v>250</v>
      </c>
      <c r="C8" s="92" t="s">
        <v>179</v>
      </c>
    </row>
  </sheetData>
  <mergeCells count="1">
    <mergeCell ref="A1:G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abSelected="1" topLeftCell="A10" zoomScale="110" zoomScaleNormal="110" workbookViewId="0">
      <selection activeCell="D25" sqref="D25"/>
    </sheetView>
  </sheetViews>
  <sheetFormatPr defaultRowHeight="14.4" x14ac:dyDescent="0.3"/>
  <cols>
    <col min="1" max="1" width="27.44140625" customWidth="1"/>
    <col min="2" max="2" width="13.109375" customWidth="1"/>
    <col min="3" max="3" width="17.33203125" customWidth="1"/>
    <col min="4" max="4" width="15.88671875" customWidth="1"/>
    <col min="5" max="5" width="9" customWidth="1"/>
    <col min="6" max="6" width="36.44140625" customWidth="1"/>
    <col min="7" max="7" width="10.5546875" bestFit="1" customWidth="1"/>
    <col min="8" max="8" width="26.33203125" hidden="1" customWidth="1"/>
    <col min="9" max="9" width="25.109375" hidden="1" customWidth="1"/>
    <col min="10" max="10" width="31.5546875" hidden="1" customWidth="1"/>
    <col min="11" max="11" width="58.33203125" hidden="1" customWidth="1"/>
  </cols>
  <sheetData>
    <row r="1" spans="1:11" ht="15" customHeight="1" x14ac:dyDescent="0.3">
      <c r="A1" s="234" t="s">
        <v>155</v>
      </c>
      <c r="B1" s="235"/>
      <c r="C1" s="235"/>
      <c r="D1" s="198"/>
      <c r="E1" s="198"/>
      <c r="F1" s="211"/>
    </row>
    <row r="2" spans="1:11" x14ac:dyDescent="0.3">
      <c r="A2" s="236"/>
      <c r="B2" s="237"/>
      <c r="C2" s="237"/>
      <c r="D2" s="199"/>
      <c r="E2" s="199"/>
      <c r="F2" s="35"/>
    </row>
    <row r="3" spans="1:11" x14ac:dyDescent="0.3">
      <c r="A3" s="236"/>
      <c r="B3" s="237"/>
      <c r="C3" s="237"/>
      <c r="D3" s="238" t="s">
        <v>262</v>
      </c>
      <c r="E3" s="239"/>
      <c r="F3" s="240"/>
    </row>
    <row r="4" spans="1:11" x14ac:dyDescent="0.3">
      <c r="A4" s="236"/>
      <c r="B4" s="237"/>
      <c r="C4" s="237"/>
      <c r="D4" s="199"/>
      <c r="E4" s="199"/>
      <c r="F4" s="35"/>
    </row>
    <row r="5" spans="1:11" x14ac:dyDescent="0.3">
      <c r="A5" s="236"/>
      <c r="B5" s="237"/>
      <c r="C5" s="237"/>
      <c r="D5" s="238" t="s">
        <v>263</v>
      </c>
      <c r="E5" s="239"/>
      <c r="F5" s="240"/>
    </row>
    <row r="6" spans="1:11" x14ac:dyDescent="0.3">
      <c r="A6" s="236"/>
      <c r="B6" s="237"/>
      <c r="C6" s="237"/>
      <c r="D6" s="199"/>
      <c r="E6" s="199"/>
      <c r="F6" s="35"/>
    </row>
    <row r="7" spans="1:11" ht="15" thickBot="1" x14ac:dyDescent="0.35">
      <c r="A7" s="236"/>
      <c r="B7" s="237"/>
      <c r="C7" s="237"/>
      <c r="D7" s="196"/>
      <c r="E7" s="196"/>
      <c r="F7" s="197"/>
    </row>
    <row r="8" spans="1:11" s="4" customFormat="1" ht="15.6" thickTop="1" thickBot="1" x14ac:dyDescent="0.35">
      <c r="A8" s="212" t="s">
        <v>258</v>
      </c>
      <c r="B8" s="205"/>
      <c r="C8" s="206" t="s">
        <v>194</v>
      </c>
      <c r="D8" s="207"/>
      <c r="E8" s="250" t="s">
        <v>257</v>
      </c>
      <c r="F8" s="251"/>
    </row>
    <row r="9" spans="1:11" s="4" customFormat="1" ht="15.6" thickTop="1" thickBot="1" x14ac:dyDescent="0.35">
      <c r="A9" s="213" t="s">
        <v>195</v>
      </c>
      <c r="B9" s="209"/>
      <c r="C9" s="208" t="s">
        <v>193</v>
      </c>
      <c r="D9" s="207"/>
      <c r="E9" s="250"/>
      <c r="F9" s="252"/>
    </row>
    <row r="10" spans="1:11" s="2" customFormat="1" ht="15.6" thickTop="1" thickBot="1" x14ac:dyDescent="0.35">
      <c r="A10" s="214" t="s">
        <v>4</v>
      </c>
      <c r="B10" s="241" t="s">
        <v>0</v>
      </c>
      <c r="C10" s="248" t="s">
        <v>167</v>
      </c>
      <c r="D10" s="249"/>
      <c r="E10" s="244" t="s">
        <v>230</v>
      </c>
      <c r="F10" s="246" t="s">
        <v>3</v>
      </c>
    </row>
    <row r="11" spans="1:11" s="2" customFormat="1" ht="13.2" thickTop="1" thickBot="1" x14ac:dyDescent="0.3">
      <c r="A11" s="215" t="s">
        <v>236</v>
      </c>
      <c r="B11" s="242"/>
      <c r="C11" s="210" t="s">
        <v>1</v>
      </c>
      <c r="D11" s="210" t="s">
        <v>2</v>
      </c>
      <c r="E11" s="245"/>
      <c r="F11" s="247"/>
    </row>
    <row r="12" spans="1:11" s="2" customFormat="1" thickTop="1" x14ac:dyDescent="0.25">
      <c r="A12" s="8" t="s">
        <v>140</v>
      </c>
      <c r="B12" s="9" t="s">
        <v>14</v>
      </c>
      <c r="C12" s="163" t="str">
        <f>IF(E41="","",VLOOKUP(E41,'Table 1.1'!A5:C25,2,TRUE))</f>
        <v/>
      </c>
      <c r="D12" s="164" t="str">
        <f>IF(E41="","",VLOOKUP(E41,'Table 1.1'!A5:C25,3,TRUE))</f>
        <v/>
      </c>
      <c r="E12" s="20"/>
      <c r="F12" s="25"/>
    </row>
    <row r="13" spans="1:11" s="2" customFormat="1" ht="12" x14ac:dyDescent="0.25">
      <c r="A13" s="11" t="s">
        <v>5</v>
      </c>
      <c r="B13" s="12" t="s">
        <v>14</v>
      </c>
      <c r="C13" s="165">
        <v>5.0000000000000001E-3</v>
      </c>
      <c r="D13" s="12" t="s">
        <v>108</v>
      </c>
      <c r="E13" s="16"/>
      <c r="F13" s="26"/>
    </row>
    <row r="14" spans="1:11" s="2" customFormat="1" ht="12" x14ac:dyDescent="0.25">
      <c r="A14" s="11" t="s">
        <v>6</v>
      </c>
      <c r="B14" s="12" t="s">
        <v>14</v>
      </c>
      <c r="C14" s="165">
        <v>1.5</v>
      </c>
      <c r="D14" s="12">
        <v>29</v>
      </c>
      <c r="E14" s="16"/>
      <c r="F14" s="26"/>
    </row>
    <row r="15" spans="1:11" s="2" customFormat="1" ht="13.8" x14ac:dyDescent="0.25">
      <c r="A15" s="11" t="s">
        <v>141</v>
      </c>
      <c r="B15" s="12" t="s">
        <v>14</v>
      </c>
      <c r="C15" s="166" t="str">
        <f>IF(E32="","",VLOOKUP(E32,'Table 1.3'!A5:H84,2,TRUE))</f>
        <v/>
      </c>
      <c r="D15" s="167" t="str">
        <f>IF(E32="","",VLOOKUP(E32,'Table 1.3'!A5:H84,3,TRUE))</f>
        <v/>
      </c>
      <c r="E15" s="16"/>
      <c r="F15" s="26"/>
      <c r="H15" s="2">
        <v>4.0000000000000003E-5</v>
      </c>
      <c r="I15" s="2">
        <v>3.6999999999999999E-4</v>
      </c>
      <c r="J15" s="2">
        <v>1.1E-4</v>
      </c>
      <c r="K15" s="2">
        <v>6.4000000000000003E-3</v>
      </c>
    </row>
    <row r="16" spans="1:11" s="2" customFormat="1" ht="12" x14ac:dyDescent="0.25">
      <c r="A16" s="11" t="s">
        <v>102</v>
      </c>
      <c r="B16" s="12" t="s">
        <v>14</v>
      </c>
      <c r="C16" s="165">
        <v>1E-3</v>
      </c>
      <c r="D16" s="168" t="s">
        <v>108</v>
      </c>
      <c r="E16" s="16"/>
      <c r="F16" s="26"/>
    </row>
    <row r="17" spans="1:11" s="2" customFormat="1" ht="12" x14ac:dyDescent="0.25">
      <c r="A17" s="11" t="s">
        <v>103</v>
      </c>
      <c r="B17" s="12" t="s">
        <v>14</v>
      </c>
      <c r="C17" s="165">
        <v>8.8999999999999999E-3</v>
      </c>
      <c r="D17" s="12" t="s">
        <v>108</v>
      </c>
      <c r="E17" s="16"/>
      <c r="F17" s="26"/>
      <c r="G17" s="106"/>
    </row>
    <row r="18" spans="1:11" s="2" customFormat="1" ht="13.8" x14ac:dyDescent="0.25">
      <c r="A18" s="195" t="s">
        <v>234</v>
      </c>
      <c r="B18" s="12" t="s">
        <v>14</v>
      </c>
      <c r="C18" s="165" t="str">
        <f>IF(E32="","",VLOOKUP(E32,'Table 1.3'!A5:D84,4,TRUE))</f>
        <v/>
      </c>
      <c r="D18" s="9" t="s">
        <v>108</v>
      </c>
      <c r="E18" s="16"/>
      <c r="F18" s="26"/>
      <c r="G18" s="106"/>
    </row>
    <row r="19" spans="1:11" s="2" customFormat="1" ht="13.8" x14ac:dyDescent="0.25">
      <c r="A19" s="195" t="s">
        <v>142</v>
      </c>
      <c r="B19" s="12" t="s">
        <v>14</v>
      </c>
      <c r="C19" s="12" t="s">
        <v>108</v>
      </c>
      <c r="D19" s="169" t="str">
        <f>IF(E32="","",VLOOKUP(E32,'Table 1.3'!A5:H84,5,TRUE))</f>
        <v/>
      </c>
      <c r="E19" s="16"/>
      <c r="F19" s="26"/>
      <c r="G19" s="107"/>
      <c r="J19" s="2">
        <v>8.9999999999999998E-4</v>
      </c>
      <c r="K19" s="2">
        <v>4.7E-2</v>
      </c>
    </row>
    <row r="20" spans="1:11" s="2" customFormat="1" ht="12" x14ac:dyDescent="0.25">
      <c r="A20" s="11" t="s">
        <v>7</v>
      </c>
      <c r="B20" s="12" t="s">
        <v>14</v>
      </c>
      <c r="C20" s="165">
        <v>0.3</v>
      </c>
      <c r="D20" s="12" t="s">
        <v>108</v>
      </c>
      <c r="E20" s="16"/>
      <c r="F20" s="26"/>
    </row>
    <row r="21" spans="1:11" s="2" customFormat="1" ht="13.8" x14ac:dyDescent="0.25">
      <c r="A21" s="11" t="s">
        <v>143</v>
      </c>
      <c r="B21" s="12" t="s">
        <v>14</v>
      </c>
      <c r="C21" s="166" t="str">
        <f>IF(E32="","",VLOOKUP(E32,'Table 1.3'!A5:H84,6,TRUE))</f>
        <v/>
      </c>
      <c r="D21" s="9" t="s">
        <v>108</v>
      </c>
      <c r="E21" s="16"/>
      <c r="F21" s="26"/>
      <c r="H21" s="2">
        <v>1E-3</v>
      </c>
      <c r="I21" s="2">
        <v>7.0000000000000001E-3</v>
      </c>
    </row>
    <row r="22" spans="1:11" s="2" customFormat="1" ht="12" x14ac:dyDescent="0.25">
      <c r="A22" s="11" t="s">
        <v>104</v>
      </c>
      <c r="B22" s="12" t="s">
        <v>14</v>
      </c>
      <c r="C22" s="165">
        <v>5.0000000000000004E-6</v>
      </c>
      <c r="D22" s="12">
        <v>1.2999999999999999E-5</v>
      </c>
      <c r="E22" s="16"/>
      <c r="F22" s="26"/>
    </row>
    <row r="23" spans="1:11" s="44" customFormat="1" ht="24" customHeight="1" x14ac:dyDescent="0.3">
      <c r="A23" s="41" t="s">
        <v>105</v>
      </c>
      <c r="B23" s="42" t="s">
        <v>14</v>
      </c>
      <c r="C23" s="170">
        <v>9.9999999999999995E-7</v>
      </c>
      <c r="D23" s="42">
        <v>1.9999999999999999E-6</v>
      </c>
      <c r="E23" s="43"/>
      <c r="F23" s="40" t="s">
        <v>157</v>
      </c>
    </row>
    <row r="24" spans="1:11" s="2" customFormat="1" ht="12" x14ac:dyDescent="0.25">
      <c r="A24" s="11" t="s">
        <v>8</v>
      </c>
      <c r="B24" s="12" t="s">
        <v>14</v>
      </c>
      <c r="C24" s="165">
        <v>7.2999999999999995E-2</v>
      </c>
      <c r="D24" s="9" t="s">
        <v>108</v>
      </c>
      <c r="E24" s="16"/>
      <c r="F24" s="26"/>
    </row>
    <row r="25" spans="1:11" s="2" customFormat="1" ht="13.8" x14ac:dyDescent="0.25">
      <c r="A25" s="11" t="s">
        <v>144</v>
      </c>
      <c r="B25" s="12" t="s">
        <v>14</v>
      </c>
      <c r="C25" s="171" t="str">
        <f>IF(E32="","",VLOOKUP(E32,'Table 1.3'!A5:H84,7,TRUE))</f>
        <v/>
      </c>
      <c r="D25" s="172" t="str">
        <f>IF(E32="","",VLOOKUP(E32,'Table 1.3'!A5:H84,8,TRUE))</f>
        <v/>
      </c>
      <c r="E25" s="16"/>
      <c r="F25" s="26"/>
      <c r="H25" s="2">
        <v>4.0000000000000001E-3</v>
      </c>
      <c r="I25" s="2">
        <v>0.13</v>
      </c>
      <c r="J25" s="2">
        <v>3.6999999999999998E-2</v>
      </c>
      <c r="K25" s="2">
        <v>1.19</v>
      </c>
    </row>
    <row r="26" spans="1:11" s="2" customFormat="1" ht="12" x14ac:dyDescent="0.25">
      <c r="A26" s="11" t="s">
        <v>9</v>
      </c>
      <c r="B26" s="12" t="s">
        <v>14</v>
      </c>
      <c r="C26" s="165">
        <v>1E-3</v>
      </c>
      <c r="D26" s="12" t="s">
        <v>108</v>
      </c>
      <c r="E26" s="16"/>
      <c r="F26" s="26"/>
    </row>
    <row r="27" spans="1:11" s="2" customFormat="1" ht="12" x14ac:dyDescent="0.25">
      <c r="A27" s="11" t="s">
        <v>10</v>
      </c>
      <c r="B27" s="12" t="s">
        <v>14</v>
      </c>
      <c r="C27" s="165">
        <v>2.5000000000000001E-4</v>
      </c>
      <c r="D27" s="12" t="s">
        <v>108</v>
      </c>
      <c r="E27" s="16"/>
      <c r="F27" s="26"/>
    </row>
    <row r="28" spans="1:11" s="2" customFormat="1" ht="12" x14ac:dyDescent="0.25">
      <c r="A28" s="11" t="s">
        <v>11</v>
      </c>
      <c r="B28" s="12" t="s">
        <v>14</v>
      </c>
      <c r="C28" s="165">
        <v>8.0000000000000004E-4</v>
      </c>
      <c r="D28" s="9" t="s">
        <v>108</v>
      </c>
      <c r="E28" s="16"/>
      <c r="F28" s="26"/>
    </row>
    <row r="29" spans="1:11" s="2" customFormat="1" ht="12" x14ac:dyDescent="0.25">
      <c r="A29" s="11" t="s">
        <v>12</v>
      </c>
      <c r="B29" s="12" t="s">
        <v>14</v>
      </c>
      <c r="C29" s="165">
        <v>1.4999999999999999E-2</v>
      </c>
      <c r="D29" s="173">
        <v>3.3000000000000002E-2</v>
      </c>
      <c r="E29" s="16"/>
      <c r="F29" s="26"/>
    </row>
    <row r="30" spans="1:11" s="2" customFormat="1" ht="12.6" thickBot="1" x14ac:dyDescent="0.3">
      <c r="A30" s="11" t="s">
        <v>13</v>
      </c>
      <c r="B30" s="12" t="s">
        <v>14</v>
      </c>
      <c r="C30" s="165">
        <v>0.03</v>
      </c>
      <c r="D30" s="174" t="s">
        <v>108</v>
      </c>
      <c r="E30" s="16"/>
      <c r="F30" s="26"/>
    </row>
    <row r="31" spans="1:11" s="2" customFormat="1" ht="15" thickBot="1" x14ac:dyDescent="0.35">
      <c r="A31" s="231" t="s">
        <v>15</v>
      </c>
      <c r="B31" s="232"/>
      <c r="C31" s="232"/>
      <c r="D31" s="243"/>
      <c r="E31" s="232"/>
      <c r="F31" s="233"/>
    </row>
    <row r="32" spans="1:11" s="2" customFormat="1" x14ac:dyDescent="0.35">
      <c r="A32" s="28" t="s">
        <v>145</v>
      </c>
      <c r="B32" s="29" t="s">
        <v>14</v>
      </c>
      <c r="C32" s="175" t="s">
        <v>108</v>
      </c>
      <c r="D32" s="176" t="s">
        <v>108</v>
      </c>
      <c r="E32" s="30"/>
      <c r="F32" s="31"/>
    </row>
    <row r="33" spans="1:11" s="2" customFormat="1" x14ac:dyDescent="0.35">
      <c r="A33" s="11" t="s">
        <v>147</v>
      </c>
      <c r="B33" s="17" t="s">
        <v>14</v>
      </c>
      <c r="C33" s="12">
        <v>20</v>
      </c>
      <c r="D33" s="12" t="s">
        <v>108</v>
      </c>
      <c r="E33" s="16"/>
      <c r="F33" s="26"/>
    </row>
    <row r="34" spans="1:11" s="2" customFormat="1" ht="12" x14ac:dyDescent="0.25">
      <c r="A34" s="11" t="s">
        <v>185</v>
      </c>
      <c r="B34" s="17" t="s">
        <v>14</v>
      </c>
      <c r="C34" s="12">
        <v>1.6E-2</v>
      </c>
      <c r="D34" s="12" t="s">
        <v>108</v>
      </c>
      <c r="E34" s="16"/>
      <c r="F34" s="26"/>
    </row>
    <row r="35" spans="1:11" s="2" customFormat="1" ht="13.8" x14ac:dyDescent="0.25">
      <c r="A35" s="11" t="s">
        <v>154</v>
      </c>
      <c r="B35" s="17" t="s">
        <v>14</v>
      </c>
      <c r="C35" s="12" t="str">
        <f>IF(OR(E41="",E42=""),"",INDEX('Table 1.2'!B5:AP35,MATCH('Required Test'!E42,'Table 1.2'!A5:A35,1),MATCH('Required Test'!E41,'Table 1.2'!B4:AP4,1)))</f>
        <v/>
      </c>
      <c r="D35" s="9" t="s">
        <v>108</v>
      </c>
      <c r="E35" s="16"/>
      <c r="F35" s="26"/>
      <c r="H35" s="3">
        <v>1.7999999999999999E-2</v>
      </c>
      <c r="I35" s="3">
        <v>190</v>
      </c>
    </row>
    <row r="36" spans="1:11" s="2" customFormat="1" ht="12" x14ac:dyDescent="0.25">
      <c r="A36" s="11" t="s">
        <v>16</v>
      </c>
      <c r="B36" s="17" t="s">
        <v>14</v>
      </c>
      <c r="C36" s="12">
        <v>120</v>
      </c>
      <c r="D36" s="173">
        <v>640</v>
      </c>
      <c r="E36" s="16"/>
      <c r="F36" s="26"/>
    </row>
    <row r="37" spans="1:11" s="2" customFormat="1" ht="12" x14ac:dyDescent="0.25">
      <c r="A37" s="11" t="s">
        <v>17</v>
      </c>
      <c r="B37" s="17" t="s">
        <v>14</v>
      </c>
      <c r="C37" s="12">
        <v>5.0000000000000001E-4</v>
      </c>
      <c r="D37" s="12" t="s">
        <v>108</v>
      </c>
      <c r="E37" s="16"/>
      <c r="F37" s="26"/>
    </row>
    <row r="38" spans="1:11" s="2" customFormat="1" ht="12" x14ac:dyDescent="0.25">
      <c r="A38" s="11" t="s">
        <v>18</v>
      </c>
      <c r="B38" s="17" t="s">
        <v>14</v>
      </c>
      <c r="C38" s="12">
        <v>5.1999999999999998E-3</v>
      </c>
      <c r="D38" s="12">
        <v>2.1999999999999999E-2</v>
      </c>
      <c r="E38" s="16"/>
      <c r="F38" s="26"/>
    </row>
    <row r="39" spans="1:11" s="2" customFormat="1" ht="12" x14ac:dyDescent="0.25">
      <c r="A39" s="11" t="s">
        <v>19</v>
      </c>
      <c r="B39" s="17" t="s">
        <v>14</v>
      </c>
      <c r="C39" s="12" t="s">
        <v>108</v>
      </c>
      <c r="D39" s="12">
        <v>124</v>
      </c>
      <c r="E39" s="16"/>
      <c r="F39" s="26"/>
    </row>
    <row r="40" spans="1:11" s="2" customFormat="1" ht="13.8" x14ac:dyDescent="0.25">
      <c r="A40" s="11" t="s">
        <v>153</v>
      </c>
      <c r="B40" s="17" t="s">
        <v>14</v>
      </c>
      <c r="C40" s="12" t="s">
        <v>108</v>
      </c>
      <c r="D40" s="172">
        <f>VLOOKUP(E36,'Table 1.4'!B4:C9,2,TRUE)</f>
        <v>0.02</v>
      </c>
      <c r="E40" s="16"/>
      <c r="F40" s="177" t="str">
        <f>"Maximum Nitrite as N (mg/L) - "&amp;VLOOKUP(E36,'Table 1.4'!B4:D9,3,TRUE)</f>
        <v>Maximum Nitrite as N (mg/L) - 0.06</v>
      </c>
      <c r="H40" s="13">
        <v>0.02</v>
      </c>
      <c r="I40" s="2">
        <v>0.2</v>
      </c>
      <c r="J40" s="2">
        <v>0.06</v>
      </c>
      <c r="K40" s="2">
        <v>0.6</v>
      </c>
    </row>
    <row r="41" spans="1:11" s="2" customFormat="1" ht="12" x14ac:dyDescent="0.25">
      <c r="A41" s="11" t="s">
        <v>20</v>
      </c>
      <c r="B41" s="17"/>
      <c r="C41" s="12" t="s">
        <v>21</v>
      </c>
      <c r="D41" s="12" t="s">
        <v>108</v>
      </c>
      <c r="E41" s="16"/>
      <c r="F41" s="26"/>
      <c r="H41" s="13">
        <v>6.5</v>
      </c>
      <c r="I41" s="2">
        <v>9</v>
      </c>
    </row>
    <row r="42" spans="1:11" s="2" customFormat="1" ht="12" x14ac:dyDescent="0.25">
      <c r="A42" s="11" t="s">
        <v>184</v>
      </c>
      <c r="B42" s="17"/>
      <c r="C42" s="12" t="s">
        <v>108</v>
      </c>
      <c r="D42" s="12" t="s">
        <v>108</v>
      </c>
      <c r="E42" s="16"/>
      <c r="F42" s="26"/>
      <c r="H42" s="13"/>
    </row>
    <row r="43" spans="1:11" s="2" customFormat="1" ht="12" x14ac:dyDescent="0.25">
      <c r="A43" s="11" t="s">
        <v>22</v>
      </c>
      <c r="B43" s="17" t="s">
        <v>14</v>
      </c>
      <c r="C43" s="12" t="s">
        <v>108</v>
      </c>
      <c r="D43" s="12" t="s">
        <v>108</v>
      </c>
      <c r="E43" s="23"/>
      <c r="F43" s="26"/>
    </row>
    <row r="44" spans="1:11" s="203" customFormat="1" ht="13.8" x14ac:dyDescent="0.25">
      <c r="A44" s="195" t="s">
        <v>146</v>
      </c>
      <c r="B44" s="12" t="s">
        <v>14</v>
      </c>
      <c r="C44" s="200">
        <f>VLOOKUP(E32,'Table 1.7'!B4:C8,2,TRUE)</f>
        <v>128</v>
      </c>
      <c r="D44" s="12" t="s">
        <v>108</v>
      </c>
      <c r="E44" s="201"/>
      <c r="F44" s="202"/>
      <c r="H44" s="204">
        <v>128</v>
      </c>
      <c r="I44" s="203">
        <v>429</v>
      </c>
    </row>
    <row r="45" spans="1:11" s="2" customFormat="1" ht="12.6" thickBot="1" x14ac:dyDescent="0.3">
      <c r="A45" s="14" t="s">
        <v>100</v>
      </c>
      <c r="B45" s="15" t="s">
        <v>14</v>
      </c>
      <c r="C45" s="174">
        <v>1.9E-3</v>
      </c>
      <c r="D45" s="9" t="s">
        <v>108</v>
      </c>
      <c r="E45" s="24"/>
      <c r="F45" s="27"/>
    </row>
    <row r="46" spans="1:11" s="2" customFormat="1" ht="15" thickBot="1" x14ac:dyDescent="0.35">
      <c r="A46" s="231" t="s">
        <v>101</v>
      </c>
      <c r="B46" s="232"/>
      <c r="C46" s="232"/>
      <c r="D46" s="232"/>
      <c r="E46" s="232"/>
      <c r="F46" s="233"/>
    </row>
    <row r="47" spans="1:11" s="2" customFormat="1" ht="12" x14ac:dyDescent="0.25">
      <c r="A47" s="8" t="s">
        <v>24</v>
      </c>
      <c r="B47" s="10" t="s">
        <v>14</v>
      </c>
      <c r="C47" s="10">
        <v>0.04</v>
      </c>
      <c r="D47" s="47" t="s">
        <v>108</v>
      </c>
      <c r="E47" s="20"/>
      <c r="F47" s="25"/>
    </row>
    <row r="48" spans="1:11" s="2" customFormat="1" ht="12" x14ac:dyDescent="0.25">
      <c r="A48" s="11" t="s">
        <v>44</v>
      </c>
      <c r="B48" s="17" t="s">
        <v>14</v>
      </c>
      <c r="C48" s="17">
        <v>5.0000000000000001E-4</v>
      </c>
      <c r="D48" s="17" t="s">
        <v>108</v>
      </c>
      <c r="E48" s="16"/>
      <c r="F48" s="26"/>
    </row>
    <row r="49" spans="1:6" s="2" customFormat="1" ht="12" x14ac:dyDescent="0.25">
      <c r="A49" s="11" t="s">
        <v>33</v>
      </c>
      <c r="B49" s="17" t="s">
        <v>14</v>
      </c>
      <c r="C49" s="17">
        <v>0.09</v>
      </c>
      <c r="D49" s="17" t="s">
        <v>108</v>
      </c>
      <c r="E49" s="16"/>
      <c r="F49" s="26"/>
    </row>
    <row r="50" spans="1:6" s="2" customFormat="1" ht="12" x14ac:dyDescent="0.25">
      <c r="A50" s="11" t="s">
        <v>46</v>
      </c>
      <c r="B50" s="17" t="s">
        <v>14</v>
      </c>
      <c r="C50" s="19">
        <v>0.03</v>
      </c>
      <c r="D50" s="10" t="s">
        <v>108</v>
      </c>
      <c r="E50" s="16"/>
      <c r="F50" s="26"/>
    </row>
    <row r="51" spans="1:6" s="2" customFormat="1" ht="12" x14ac:dyDescent="0.25">
      <c r="A51" s="11" t="s">
        <v>106</v>
      </c>
      <c r="B51" s="45" t="s">
        <v>14</v>
      </c>
      <c r="C51" s="17" t="s">
        <v>108</v>
      </c>
      <c r="D51" s="46">
        <v>0.15</v>
      </c>
      <c r="E51" s="16"/>
      <c r="F51" s="26"/>
    </row>
    <row r="52" spans="1:6" s="2" customFormat="1" ht="12.6" thickBot="1" x14ac:dyDescent="0.3">
      <c r="A52" s="14" t="s">
        <v>107</v>
      </c>
      <c r="B52" s="15" t="s">
        <v>14</v>
      </c>
      <c r="C52" s="15" t="s">
        <v>108</v>
      </c>
      <c r="D52" s="15">
        <v>0.11</v>
      </c>
      <c r="E52" s="24"/>
      <c r="F52" s="27"/>
    </row>
    <row r="53" spans="1:6" s="2" customFormat="1" ht="12" x14ac:dyDescent="0.25"/>
    <row r="54" spans="1:6" s="2" customFormat="1" ht="12" x14ac:dyDescent="0.25">
      <c r="A54" s="2" t="s">
        <v>158</v>
      </c>
    </row>
    <row r="55" spans="1:6" s="2" customFormat="1" ht="12" x14ac:dyDescent="0.25">
      <c r="A55" s="2" t="s">
        <v>159</v>
      </c>
    </row>
    <row r="56" spans="1:6" s="2" customFormat="1" ht="12" x14ac:dyDescent="0.25">
      <c r="A56" s="2" t="s">
        <v>160</v>
      </c>
    </row>
    <row r="57" spans="1:6" s="2" customFormat="1" ht="12" x14ac:dyDescent="0.25">
      <c r="A57" s="2" t="s">
        <v>161</v>
      </c>
    </row>
    <row r="58" spans="1:6" s="2" customFormat="1" ht="12" x14ac:dyDescent="0.25">
      <c r="A58" s="2" t="s">
        <v>162</v>
      </c>
    </row>
    <row r="59" spans="1:6" s="2" customFormat="1" ht="12" x14ac:dyDescent="0.25">
      <c r="A59" s="2" t="s">
        <v>109</v>
      </c>
    </row>
  </sheetData>
  <sheetProtection selectLockedCells="1"/>
  <mergeCells count="11">
    <mergeCell ref="A46:F46"/>
    <mergeCell ref="A1:C7"/>
    <mergeCell ref="D3:F3"/>
    <mergeCell ref="D5:F5"/>
    <mergeCell ref="B10:B11"/>
    <mergeCell ref="A31:F31"/>
    <mergeCell ref="E10:E11"/>
    <mergeCell ref="F10:F11"/>
    <mergeCell ref="C10:D10"/>
    <mergeCell ref="E8:E9"/>
    <mergeCell ref="F8:F9"/>
  </mergeCells>
  <conditionalFormatting sqref="C41">
    <cfRule type="expression" dxfId="17" priority="15">
      <formula>IF($E41="","",OR($E41&lt;$H41,$E41&gt;$I41))</formula>
    </cfRule>
  </conditionalFormatting>
  <conditionalFormatting sqref="C12:C30">
    <cfRule type="expression" dxfId="16" priority="10">
      <formula>$E12&gt;$C12</formula>
    </cfRule>
  </conditionalFormatting>
  <conditionalFormatting sqref="D12:D30">
    <cfRule type="expression" dxfId="15" priority="9">
      <formula>$E12&gt;$D12</formula>
    </cfRule>
  </conditionalFormatting>
  <conditionalFormatting sqref="C47:C52">
    <cfRule type="expression" dxfId="14" priority="8">
      <formula>$E47&gt;$C47</formula>
    </cfRule>
  </conditionalFormatting>
  <conditionalFormatting sqref="D47:D52">
    <cfRule type="expression" dxfId="13" priority="7">
      <formula>$E47&gt;$D47</formula>
    </cfRule>
  </conditionalFormatting>
  <conditionalFormatting sqref="D36:D40">
    <cfRule type="expression" dxfId="12" priority="3">
      <formula>$E36&gt;$D36</formula>
    </cfRule>
  </conditionalFormatting>
  <conditionalFormatting sqref="C33">
    <cfRule type="expression" dxfId="11" priority="2">
      <formula>E33&lt;C33</formula>
    </cfRule>
  </conditionalFormatting>
  <conditionalFormatting sqref="C34:C38 C44:C45">
    <cfRule type="expression" dxfId="10" priority="1">
      <formula>$E34&gt;$C34</formula>
    </cfRule>
  </conditionalFormatting>
  <printOptions horizontalCentered="1" verticalCentered="1"/>
  <pageMargins left="0.25" right="0.25" top="0.75" bottom="0.75" header="0.3" footer="0.3"/>
  <pageSetup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zoomScale="120" zoomScaleNormal="120" workbookViewId="0">
      <selection activeCell="E6" sqref="E6"/>
    </sheetView>
  </sheetViews>
  <sheetFormatPr defaultRowHeight="14.4" x14ac:dyDescent="0.3"/>
  <cols>
    <col min="1" max="1" width="18.109375" bestFit="1" customWidth="1"/>
    <col min="2" max="2" width="10.5546875" customWidth="1"/>
    <col min="3" max="3" width="15" bestFit="1" customWidth="1"/>
    <col min="4" max="4" width="10.88671875" customWidth="1"/>
    <col min="5" max="5" width="9" customWidth="1"/>
    <col min="6" max="6" width="31.44140625" customWidth="1"/>
  </cols>
  <sheetData>
    <row r="1" spans="1:6" ht="15" customHeight="1" x14ac:dyDescent="0.3">
      <c r="A1" s="234" t="s">
        <v>163</v>
      </c>
      <c r="B1" s="235"/>
      <c r="C1" s="235"/>
      <c r="D1" s="235"/>
      <c r="E1" s="32"/>
      <c r="F1" s="33"/>
    </row>
    <row r="2" spans="1:6" x14ac:dyDescent="0.3">
      <c r="A2" s="236"/>
      <c r="B2" s="237"/>
      <c r="C2" s="237"/>
      <c r="D2" s="237"/>
      <c r="E2" s="34"/>
      <c r="F2" s="35"/>
    </row>
    <row r="3" spans="1:6" x14ac:dyDescent="0.3">
      <c r="A3" s="236"/>
      <c r="B3" s="237"/>
      <c r="C3" s="237"/>
      <c r="D3" s="237"/>
      <c r="E3" s="238" t="s">
        <v>262</v>
      </c>
      <c r="F3" s="255"/>
    </row>
    <row r="4" spans="1:6" x14ac:dyDescent="0.3">
      <c r="A4" s="236"/>
      <c r="B4" s="237"/>
      <c r="C4" s="237"/>
      <c r="D4" s="237"/>
      <c r="E4" s="34"/>
      <c r="F4" s="35"/>
    </row>
    <row r="5" spans="1:6" x14ac:dyDescent="0.3">
      <c r="A5" s="236"/>
      <c r="B5" s="237"/>
      <c r="C5" s="237"/>
      <c r="D5" s="237"/>
      <c r="E5" s="238" t="s">
        <v>269</v>
      </c>
      <c r="F5" s="255"/>
    </row>
    <row r="6" spans="1:6" x14ac:dyDescent="0.3">
      <c r="A6" s="236"/>
      <c r="B6" s="237"/>
      <c r="C6" s="237"/>
      <c r="D6" s="237"/>
      <c r="E6" s="34"/>
      <c r="F6" s="35"/>
    </row>
    <row r="7" spans="1:6" ht="15" thickBot="1" x14ac:dyDescent="0.35">
      <c r="A7" s="253"/>
      <c r="B7" s="254"/>
      <c r="C7" s="254"/>
      <c r="D7" s="254"/>
      <c r="E7" s="36"/>
      <c r="F7" s="37"/>
    </row>
    <row r="8" spans="1:6" s="4" customFormat="1" ht="15" customHeight="1" thickTop="1" thickBot="1" x14ac:dyDescent="0.35">
      <c r="A8" s="212" t="s">
        <v>258</v>
      </c>
      <c r="B8" s="205"/>
      <c r="C8" s="206" t="s">
        <v>194</v>
      </c>
      <c r="D8" s="207"/>
      <c r="E8" s="250" t="s">
        <v>257</v>
      </c>
      <c r="F8" s="251"/>
    </row>
    <row r="9" spans="1:6" s="4" customFormat="1" ht="15.6" thickTop="1" thickBot="1" x14ac:dyDescent="0.35">
      <c r="A9" s="213" t="s">
        <v>195</v>
      </c>
      <c r="B9" s="209"/>
      <c r="C9" s="208" t="s">
        <v>193</v>
      </c>
      <c r="D9" s="207"/>
      <c r="E9" s="250"/>
      <c r="F9" s="252"/>
    </row>
    <row r="10" spans="1:6" s="3" customFormat="1" ht="14.7" customHeight="1" thickTop="1" thickBot="1" x14ac:dyDescent="0.3">
      <c r="A10" s="5" t="s">
        <v>4</v>
      </c>
      <c r="B10" s="256" t="s">
        <v>0</v>
      </c>
      <c r="C10" s="260" t="s">
        <v>167</v>
      </c>
      <c r="D10" s="261"/>
      <c r="E10" s="258" t="s">
        <v>156</v>
      </c>
      <c r="F10" s="256" t="s">
        <v>3</v>
      </c>
    </row>
    <row r="11" spans="1:6" s="2" customFormat="1" ht="12" customHeight="1" thickBot="1" x14ac:dyDescent="0.3">
      <c r="A11" s="6" t="s">
        <v>57</v>
      </c>
      <c r="B11" s="257"/>
      <c r="C11" s="7" t="s">
        <v>1</v>
      </c>
      <c r="D11" s="7" t="s">
        <v>2</v>
      </c>
      <c r="E11" s="259"/>
      <c r="F11" s="257"/>
    </row>
    <row r="12" spans="1:6" s="2" customFormat="1" ht="12" x14ac:dyDescent="0.25">
      <c r="A12" s="50" t="s">
        <v>47</v>
      </c>
      <c r="B12" s="29" t="s">
        <v>14</v>
      </c>
      <c r="C12" s="29">
        <v>5.7999999999999996E-3</v>
      </c>
      <c r="D12" s="29" t="s">
        <v>108</v>
      </c>
      <c r="E12" s="51"/>
      <c r="F12" s="31"/>
    </row>
    <row r="13" spans="1:6" s="2" customFormat="1" ht="12" x14ac:dyDescent="0.25">
      <c r="A13" s="52" t="s">
        <v>48</v>
      </c>
      <c r="B13" s="17" t="s">
        <v>14</v>
      </c>
      <c r="C13" s="17">
        <v>4.4000000000000003E-3</v>
      </c>
      <c r="D13" s="17" t="s">
        <v>108</v>
      </c>
      <c r="E13" s="16"/>
      <c r="F13" s="26"/>
    </row>
    <row r="14" spans="1:6" s="2" customFormat="1" ht="12" x14ac:dyDescent="0.25">
      <c r="A14" s="52" t="s">
        <v>49</v>
      </c>
      <c r="B14" s="17" t="s">
        <v>14</v>
      </c>
      <c r="C14" s="17">
        <v>1.2E-5</v>
      </c>
      <c r="D14" s="17" t="s">
        <v>108</v>
      </c>
      <c r="E14" s="16"/>
      <c r="F14" s="26"/>
    </row>
    <row r="15" spans="1:6" s="2" customFormat="1" ht="12" x14ac:dyDescent="0.25">
      <c r="A15" s="52" t="s">
        <v>235</v>
      </c>
      <c r="B15" s="17" t="s">
        <v>14</v>
      </c>
      <c r="C15" s="17">
        <v>1.8E-5</v>
      </c>
      <c r="D15" s="17" t="s">
        <v>108</v>
      </c>
      <c r="E15" s="16"/>
      <c r="F15" s="26"/>
    </row>
    <row r="16" spans="1:6" s="2" customFormat="1" ht="12" x14ac:dyDescent="0.25">
      <c r="A16" s="52" t="s">
        <v>50</v>
      </c>
      <c r="B16" s="17" t="s">
        <v>14</v>
      </c>
      <c r="C16" s="17">
        <v>1.5E-5</v>
      </c>
      <c r="D16" s="17" t="s">
        <v>108</v>
      </c>
      <c r="E16" s="16"/>
      <c r="F16" s="26"/>
    </row>
    <row r="17" spans="1:6" s="2" customFormat="1" ht="12" x14ac:dyDescent="0.25">
      <c r="A17" s="52" t="s">
        <v>51</v>
      </c>
      <c r="B17" s="17" t="s">
        <v>14</v>
      </c>
      <c r="C17" s="17">
        <v>4.0000000000000003E-5</v>
      </c>
      <c r="D17" s="17" t="s">
        <v>108</v>
      </c>
      <c r="E17" s="16"/>
      <c r="F17" s="26"/>
    </row>
    <row r="18" spans="1:6" s="2" customFormat="1" ht="12" x14ac:dyDescent="0.25">
      <c r="A18" s="52" t="s">
        <v>52</v>
      </c>
      <c r="B18" s="17" t="s">
        <v>14</v>
      </c>
      <c r="C18" s="17">
        <v>3.0000000000000001E-3</v>
      </c>
      <c r="D18" s="17" t="s">
        <v>108</v>
      </c>
      <c r="E18" s="16"/>
      <c r="F18" s="26"/>
    </row>
    <row r="19" spans="1:6" s="2" customFormat="1" ht="12" x14ac:dyDescent="0.25">
      <c r="A19" s="52" t="s">
        <v>53</v>
      </c>
      <c r="B19" s="17" t="s">
        <v>14</v>
      </c>
      <c r="C19" s="17">
        <v>1E-3</v>
      </c>
      <c r="D19" s="17" t="s">
        <v>108</v>
      </c>
      <c r="E19" s="16"/>
      <c r="F19" s="26"/>
    </row>
    <row r="20" spans="1:6" s="2" customFormat="1" ht="12" x14ac:dyDescent="0.25">
      <c r="A20" s="52" t="s">
        <v>54</v>
      </c>
      <c r="B20" s="17" t="s">
        <v>14</v>
      </c>
      <c r="C20" s="17">
        <v>4.0000000000000002E-4</v>
      </c>
      <c r="D20" s="17" t="s">
        <v>108</v>
      </c>
      <c r="E20" s="16"/>
      <c r="F20" s="26"/>
    </row>
    <row r="21" spans="1:6" s="2" customFormat="1" ht="12" x14ac:dyDescent="0.25">
      <c r="A21" s="52" t="s">
        <v>55</v>
      </c>
      <c r="B21" s="17" t="s">
        <v>14</v>
      </c>
      <c r="C21" s="17">
        <v>2.5000000000000001E-5</v>
      </c>
      <c r="D21" s="17" t="s">
        <v>108</v>
      </c>
      <c r="E21" s="16"/>
      <c r="F21" s="26"/>
    </row>
    <row r="22" spans="1:6" s="2" customFormat="1" ht="12.6" thickBot="1" x14ac:dyDescent="0.3">
      <c r="A22" s="53" t="s">
        <v>56</v>
      </c>
      <c r="B22" s="15" t="s">
        <v>14</v>
      </c>
      <c r="C22" s="15">
        <v>3.3999999999999998E-3</v>
      </c>
      <c r="D22" s="15" t="s">
        <v>108</v>
      </c>
      <c r="E22" s="24"/>
      <c r="F22" s="27"/>
    </row>
    <row r="24" spans="1:6" x14ac:dyDescent="0.3">
      <c r="A24" s="49" t="s">
        <v>164</v>
      </c>
    </row>
  </sheetData>
  <sheetProtection selectLockedCells="1"/>
  <mergeCells count="9">
    <mergeCell ref="A1:D7"/>
    <mergeCell ref="E3:F3"/>
    <mergeCell ref="E5:F5"/>
    <mergeCell ref="B10:B11"/>
    <mergeCell ref="E10:E11"/>
    <mergeCell ref="F10:F11"/>
    <mergeCell ref="C10:D10"/>
    <mergeCell ref="E8:E9"/>
    <mergeCell ref="F8:F9"/>
  </mergeCells>
  <conditionalFormatting sqref="C12:C22">
    <cfRule type="expression" dxfId="9" priority="1">
      <formula>$E12&gt;$C12</formula>
    </cfRule>
  </conditionalFormatting>
  <printOptions gridLines="1"/>
  <pageMargins left="0.7" right="0.7" top="0.75" bottom="0.75" header="0.3" footer="0.3"/>
  <pageSetup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workbookViewId="0">
      <selection activeCell="D6" sqref="D6"/>
    </sheetView>
  </sheetViews>
  <sheetFormatPr defaultRowHeight="14.4" x14ac:dyDescent="0.3"/>
  <cols>
    <col min="1" max="1" width="29.88671875" customWidth="1"/>
    <col min="2" max="2" width="12.44140625" customWidth="1"/>
    <col min="3" max="3" width="15" bestFit="1" customWidth="1"/>
    <col min="4" max="4" width="12.33203125" customWidth="1"/>
    <col min="5" max="5" width="10.88671875" customWidth="1"/>
    <col min="6" max="6" width="45.109375" customWidth="1"/>
  </cols>
  <sheetData>
    <row r="1" spans="1:6" ht="15" customHeight="1" x14ac:dyDescent="0.3">
      <c r="A1" s="262"/>
      <c r="B1" s="263"/>
      <c r="C1" s="263"/>
      <c r="D1" s="32"/>
      <c r="E1" s="32"/>
      <c r="F1" s="33"/>
    </row>
    <row r="2" spans="1:6" x14ac:dyDescent="0.3">
      <c r="A2" s="263"/>
      <c r="B2" s="263"/>
      <c r="C2" s="263"/>
      <c r="D2" s="34"/>
      <c r="E2" s="34"/>
      <c r="F2" s="35"/>
    </row>
    <row r="3" spans="1:6" x14ac:dyDescent="0.3">
      <c r="A3" s="263"/>
      <c r="B3" s="263"/>
      <c r="C3" s="263"/>
      <c r="D3" s="238" t="s">
        <v>262</v>
      </c>
      <c r="E3" s="264"/>
      <c r="F3" s="265"/>
    </row>
    <row r="4" spans="1:6" s="60" customFormat="1" x14ac:dyDescent="0.3">
      <c r="A4" s="263"/>
      <c r="B4" s="263"/>
      <c r="C4" s="263"/>
      <c r="D4" s="34"/>
      <c r="E4" s="55"/>
      <c r="F4" s="54"/>
    </row>
    <row r="5" spans="1:6" x14ac:dyDescent="0.3">
      <c r="A5" s="263"/>
      <c r="B5" s="263"/>
      <c r="C5" s="263"/>
      <c r="D5" s="238" t="s">
        <v>270</v>
      </c>
      <c r="E5" s="264"/>
      <c r="F5" s="265"/>
    </row>
    <row r="6" spans="1:6" x14ac:dyDescent="0.3">
      <c r="A6" s="263"/>
      <c r="B6" s="263"/>
      <c r="C6" s="263"/>
      <c r="D6" s="34"/>
      <c r="E6" s="34"/>
      <c r="F6" s="35"/>
    </row>
    <row r="7" spans="1:6" ht="15" thickBot="1" x14ac:dyDescent="0.35">
      <c r="A7" s="243"/>
      <c r="B7" s="243"/>
      <c r="C7" s="243"/>
      <c r="D7" s="38"/>
      <c r="E7" s="38"/>
      <c r="F7" s="48"/>
    </row>
    <row r="8" spans="1:6" s="4" customFormat="1" ht="15" customHeight="1" thickTop="1" thickBot="1" x14ac:dyDescent="0.35">
      <c r="A8" s="212" t="s">
        <v>258</v>
      </c>
      <c r="B8" s="205"/>
      <c r="C8" s="206" t="s">
        <v>194</v>
      </c>
      <c r="D8" s="207"/>
      <c r="E8" s="250" t="s">
        <v>257</v>
      </c>
      <c r="F8" s="251"/>
    </row>
    <row r="9" spans="1:6" s="4" customFormat="1" ht="15.6" thickTop="1" thickBot="1" x14ac:dyDescent="0.35">
      <c r="A9" s="213" t="s">
        <v>195</v>
      </c>
      <c r="B9" s="209"/>
      <c r="C9" s="208" t="s">
        <v>193</v>
      </c>
      <c r="D9" s="207"/>
      <c r="E9" s="250"/>
      <c r="F9" s="252"/>
    </row>
    <row r="10" spans="1:6" s="3" customFormat="1" ht="13.2" thickTop="1" thickBot="1" x14ac:dyDescent="0.3">
      <c r="A10" s="5" t="s">
        <v>4</v>
      </c>
      <c r="B10" s="256" t="s">
        <v>0</v>
      </c>
      <c r="C10" s="260" t="s">
        <v>167</v>
      </c>
      <c r="D10" s="261"/>
      <c r="E10" s="258" t="s">
        <v>156</v>
      </c>
      <c r="F10" s="256" t="s">
        <v>3</v>
      </c>
    </row>
    <row r="11" spans="1:6" s="2" customFormat="1" ht="12" customHeight="1" thickBot="1" x14ac:dyDescent="0.3">
      <c r="A11" s="6" t="s">
        <v>57</v>
      </c>
      <c r="B11" s="257"/>
      <c r="C11" s="7" t="s">
        <v>1</v>
      </c>
      <c r="D11" s="7" t="s">
        <v>2</v>
      </c>
      <c r="E11" s="259"/>
      <c r="F11" s="257"/>
    </row>
    <row r="12" spans="1:6" s="2" customFormat="1" ht="12" x14ac:dyDescent="0.25">
      <c r="A12" s="56" t="s">
        <v>58</v>
      </c>
      <c r="B12" s="29" t="s">
        <v>14</v>
      </c>
      <c r="C12" s="29">
        <v>3.0000000000000001E-3</v>
      </c>
      <c r="D12" s="29" t="s">
        <v>108</v>
      </c>
      <c r="E12" s="51"/>
      <c r="F12" s="31"/>
    </row>
    <row r="13" spans="1:6" s="2" customFormat="1" ht="12" x14ac:dyDescent="0.25">
      <c r="A13" s="39" t="s">
        <v>59</v>
      </c>
      <c r="B13" s="17" t="s">
        <v>14</v>
      </c>
      <c r="C13" s="17">
        <v>1E-3</v>
      </c>
      <c r="D13" s="17" t="s">
        <v>108</v>
      </c>
      <c r="E13" s="16"/>
      <c r="F13" s="26"/>
    </row>
    <row r="14" spans="1:6" s="2" customFormat="1" ht="12" x14ac:dyDescent="0.25">
      <c r="A14" s="39" t="s">
        <v>60</v>
      </c>
      <c r="B14" s="17" t="s">
        <v>14</v>
      </c>
      <c r="C14" s="17">
        <v>1.8E-3</v>
      </c>
      <c r="D14" s="17" t="s">
        <v>108</v>
      </c>
      <c r="E14" s="16"/>
      <c r="F14" s="26"/>
    </row>
    <row r="15" spans="1:6" s="2" customFormat="1" ht="12" x14ac:dyDescent="0.25">
      <c r="A15" s="39" t="s">
        <v>61</v>
      </c>
      <c r="B15" s="17" t="s">
        <v>14</v>
      </c>
      <c r="C15" s="17">
        <v>5.0000000000000001E-3</v>
      </c>
      <c r="D15" s="17" t="s">
        <v>108</v>
      </c>
      <c r="E15" s="16"/>
      <c r="F15" s="26"/>
    </row>
    <row r="16" spans="1:6" s="2" customFormat="1" ht="12" x14ac:dyDescent="0.25">
      <c r="A16" s="39" t="s">
        <v>62</v>
      </c>
      <c r="B16" s="17" t="s">
        <v>14</v>
      </c>
      <c r="C16" s="17">
        <v>5.0000000000000001E-3</v>
      </c>
      <c r="D16" s="17" t="s">
        <v>108</v>
      </c>
      <c r="E16" s="16"/>
      <c r="F16" s="26"/>
    </row>
    <row r="17" spans="1:6" s="2" customFormat="1" ht="12" x14ac:dyDescent="0.25">
      <c r="A17" s="39" t="s">
        <v>63</v>
      </c>
      <c r="B17" s="17" t="s">
        <v>14</v>
      </c>
      <c r="C17" s="17">
        <v>1.2999999999999999E-3</v>
      </c>
      <c r="D17" s="17" t="s">
        <v>108</v>
      </c>
      <c r="E17" s="16"/>
      <c r="F17" s="26"/>
    </row>
    <row r="18" spans="1:6" s="2" customFormat="1" ht="12" x14ac:dyDescent="0.25">
      <c r="A18" s="39" t="s">
        <v>64</v>
      </c>
      <c r="B18" s="17" t="s">
        <v>14</v>
      </c>
      <c r="C18" s="17">
        <v>2.0000000000000001E-4</v>
      </c>
      <c r="D18" s="17" t="s">
        <v>108</v>
      </c>
      <c r="E18" s="16"/>
      <c r="F18" s="26"/>
    </row>
    <row r="19" spans="1:6" s="2" customFormat="1" ht="12" x14ac:dyDescent="0.25">
      <c r="A19" s="39" t="s">
        <v>65</v>
      </c>
      <c r="B19" s="17" t="s">
        <v>14</v>
      </c>
      <c r="C19" s="17">
        <v>1.8E-3</v>
      </c>
      <c r="D19" s="17" t="s">
        <v>108</v>
      </c>
      <c r="E19" s="16"/>
      <c r="F19" s="26"/>
    </row>
    <row r="20" spans="1:6" s="2" customFormat="1" ht="12" x14ac:dyDescent="0.25">
      <c r="A20" s="39" t="s">
        <v>66</v>
      </c>
      <c r="B20" s="17" t="s">
        <v>14</v>
      </c>
      <c r="C20" s="17">
        <v>1.8000000000000001E-4</v>
      </c>
      <c r="D20" s="17" t="s">
        <v>108</v>
      </c>
      <c r="E20" s="16"/>
      <c r="F20" s="26"/>
    </row>
    <row r="21" spans="1:6" s="2" customFormat="1" ht="12" x14ac:dyDescent="0.25">
      <c r="A21" s="39" t="s">
        <v>67</v>
      </c>
      <c r="B21" s="17" t="s">
        <v>14</v>
      </c>
      <c r="C21" s="17">
        <v>1.9999999999999999E-6</v>
      </c>
      <c r="D21" s="17">
        <v>2.0000000000000002E-5</v>
      </c>
      <c r="E21" s="16"/>
      <c r="F21" s="26"/>
    </row>
    <row r="22" spans="1:6" s="2" customFormat="1" ht="12" x14ac:dyDescent="0.25">
      <c r="A22" s="39" t="s">
        <v>68</v>
      </c>
      <c r="B22" s="17" t="s">
        <v>14</v>
      </c>
      <c r="C22" s="17">
        <v>2E-3</v>
      </c>
      <c r="D22" s="17" t="s">
        <v>108</v>
      </c>
      <c r="E22" s="16"/>
      <c r="F22" s="26"/>
    </row>
    <row r="23" spans="1:6" s="67" customFormat="1" ht="24" x14ac:dyDescent="0.3">
      <c r="A23" s="63" t="s">
        <v>69</v>
      </c>
      <c r="B23" s="64" t="s">
        <v>14</v>
      </c>
      <c r="C23" s="64">
        <v>4.0000000000000001E-3</v>
      </c>
      <c r="D23" s="65" t="s">
        <v>108</v>
      </c>
      <c r="E23" s="23"/>
      <c r="F23" s="66"/>
    </row>
    <row r="24" spans="1:6" s="67" customFormat="1" ht="24" x14ac:dyDescent="0.3">
      <c r="A24" s="63" t="s">
        <v>70</v>
      </c>
      <c r="B24" s="64" t="s">
        <v>14</v>
      </c>
      <c r="C24" s="64">
        <v>2.5000000000000001E-2</v>
      </c>
      <c r="D24" s="64">
        <v>0.56000000000000005</v>
      </c>
      <c r="E24" s="23"/>
      <c r="F24" s="66"/>
    </row>
    <row r="25" spans="1:6" s="2" customFormat="1" ht="12" x14ac:dyDescent="0.25">
      <c r="A25" s="39" t="s">
        <v>71</v>
      </c>
      <c r="B25" s="17" t="s">
        <v>14</v>
      </c>
      <c r="C25" s="17">
        <v>3.9999999999999998E-7</v>
      </c>
      <c r="D25" s="17" t="s">
        <v>108</v>
      </c>
      <c r="E25" s="16"/>
      <c r="F25" s="26"/>
    </row>
    <row r="26" spans="1:6" s="2" customFormat="1" ht="12" x14ac:dyDescent="0.25">
      <c r="A26" s="39" t="s">
        <v>72</v>
      </c>
      <c r="B26" s="17" t="s">
        <v>14</v>
      </c>
      <c r="C26" s="17">
        <v>1E-4</v>
      </c>
      <c r="D26" s="17" t="s">
        <v>108</v>
      </c>
      <c r="E26" s="16"/>
      <c r="F26" s="26"/>
    </row>
    <row r="27" spans="1:6" s="2" customFormat="1" ht="12" x14ac:dyDescent="0.25">
      <c r="A27" s="39" t="s">
        <v>73</v>
      </c>
      <c r="B27" s="17" t="s">
        <v>14</v>
      </c>
      <c r="C27" s="17">
        <v>1.7000000000000001E-4</v>
      </c>
      <c r="D27" s="17">
        <v>1.7000000000000001E-4</v>
      </c>
      <c r="E27" s="16"/>
      <c r="F27" s="26"/>
    </row>
    <row r="28" spans="1:6" s="2" customFormat="1" ht="12" x14ac:dyDescent="0.25">
      <c r="A28" s="39" t="s">
        <v>74</v>
      </c>
      <c r="B28" s="17" t="s">
        <v>14</v>
      </c>
      <c r="C28" s="17">
        <v>0.01</v>
      </c>
      <c r="D28" s="17" t="s">
        <v>108</v>
      </c>
      <c r="E28" s="16"/>
      <c r="F28" s="26"/>
    </row>
    <row r="29" spans="1:6" s="2" customFormat="1" ht="12" x14ac:dyDescent="0.25">
      <c r="A29" s="39" t="s">
        <v>75</v>
      </c>
      <c r="B29" s="17" t="s">
        <v>14</v>
      </c>
      <c r="C29" s="17">
        <v>6.1000000000000004E-3</v>
      </c>
      <c r="D29" s="17" t="s">
        <v>108</v>
      </c>
      <c r="E29" s="16"/>
      <c r="F29" s="26"/>
    </row>
    <row r="30" spans="1:6" s="67" customFormat="1" ht="24" x14ac:dyDescent="0.3">
      <c r="A30" s="63" t="s">
        <v>76</v>
      </c>
      <c r="B30" s="64" t="s">
        <v>14</v>
      </c>
      <c r="C30" s="68">
        <v>1.5E-3</v>
      </c>
      <c r="D30" s="65" t="s">
        <v>108</v>
      </c>
      <c r="E30" s="23"/>
      <c r="F30" s="69"/>
    </row>
    <row r="31" spans="1:6" s="2" customFormat="1" ht="12" x14ac:dyDescent="0.25">
      <c r="A31" s="39" t="s">
        <v>77</v>
      </c>
      <c r="B31" s="17" t="s">
        <v>14</v>
      </c>
      <c r="C31" s="17">
        <v>6.1999999999999998E-3</v>
      </c>
      <c r="D31" s="17" t="s">
        <v>108</v>
      </c>
      <c r="E31" s="16"/>
      <c r="F31" s="26"/>
    </row>
    <row r="32" spans="1:6" s="2" customFormat="1" ht="12" x14ac:dyDescent="0.25">
      <c r="A32" s="39" t="s">
        <v>78</v>
      </c>
      <c r="B32" s="17" t="s">
        <v>14</v>
      </c>
      <c r="C32" s="17">
        <v>5.0000000000000002E-5</v>
      </c>
      <c r="D32" s="17" t="s">
        <v>108</v>
      </c>
      <c r="E32" s="16"/>
      <c r="F32" s="26"/>
    </row>
    <row r="33" spans="1:6" s="2" customFormat="1" ht="12" x14ac:dyDescent="0.25">
      <c r="A33" s="39" t="s">
        <v>79</v>
      </c>
      <c r="B33" s="17" t="s">
        <v>14</v>
      </c>
      <c r="C33" s="17">
        <v>3.0000000000000001E-6</v>
      </c>
      <c r="D33" s="17">
        <v>6.0000000000000002E-5</v>
      </c>
      <c r="E33" s="16"/>
      <c r="F33" s="26"/>
    </row>
    <row r="34" spans="1:6" s="2" customFormat="1" ht="12" x14ac:dyDescent="0.25">
      <c r="A34" s="39" t="s">
        <v>130</v>
      </c>
      <c r="B34" s="17" t="s">
        <v>14</v>
      </c>
      <c r="C34" s="17">
        <v>6.5000000000000002E-2</v>
      </c>
      <c r="D34" s="17" t="s">
        <v>108</v>
      </c>
      <c r="E34" s="16"/>
      <c r="F34" s="26"/>
    </row>
    <row r="35" spans="1:6" s="2" customFormat="1" ht="12" x14ac:dyDescent="0.25">
      <c r="A35" s="39" t="s">
        <v>131</v>
      </c>
      <c r="B35" s="17" t="s">
        <v>14</v>
      </c>
      <c r="C35" s="17">
        <v>0.8</v>
      </c>
      <c r="D35" s="17">
        <v>27</v>
      </c>
      <c r="E35" s="16"/>
      <c r="F35" s="26"/>
    </row>
    <row r="36" spans="1:6" s="2" customFormat="1" ht="12" x14ac:dyDescent="0.25">
      <c r="A36" s="39" t="s">
        <v>80</v>
      </c>
      <c r="B36" s="17" t="s">
        <v>14</v>
      </c>
      <c r="C36" s="17">
        <v>1.0000000000000001E-5</v>
      </c>
      <c r="D36" s="17" t="s">
        <v>108</v>
      </c>
      <c r="E36" s="16"/>
      <c r="F36" s="26"/>
    </row>
    <row r="37" spans="1:6" s="2" customFormat="1" ht="12" x14ac:dyDescent="0.25">
      <c r="A37" s="57" t="s">
        <v>237</v>
      </c>
      <c r="B37" s="19" t="s">
        <v>14</v>
      </c>
      <c r="C37" s="19">
        <v>2.3000000000000001E-4</v>
      </c>
      <c r="D37" s="17" t="s">
        <v>108</v>
      </c>
      <c r="E37" s="16"/>
      <c r="F37" s="58"/>
    </row>
    <row r="38" spans="1:6" s="67" customFormat="1" ht="24" x14ac:dyDescent="0.3">
      <c r="A38" s="63" t="s">
        <v>81</v>
      </c>
      <c r="B38" s="64" t="s">
        <v>14</v>
      </c>
      <c r="C38" s="64">
        <v>1.9E-3</v>
      </c>
      <c r="D38" s="65" t="s">
        <v>108</v>
      </c>
      <c r="E38" s="23"/>
      <c r="F38" s="66"/>
    </row>
    <row r="39" spans="1:6" s="2" customFormat="1" ht="12" x14ac:dyDescent="0.25">
      <c r="A39" s="57" t="s">
        <v>82</v>
      </c>
      <c r="B39" s="19" t="s">
        <v>14</v>
      </c>
      <c r="C39" s="19">
        <v>1.0000000000000001E-5</v>
      </c>
      <c r="D39" s="17" t="s">
        <v>108</v>
      </c>
      <c r="E39" s="16"/>
      <c r="F39" s="58"/>
    </row>
    <row r="40" spans="1:6" s="2" customFormat="1" ht="12" x14ac:dyDescent="0.25">
      <c r="A40" s="39" t="s">
        <v>83</v>
      </c>
      <c r="B40" s="17" t="s">
        <v>14</v>
      </c>
      <c r="C40" s="17">
        <v>7.0000000000000001E-3</v>
      </c>
      <c r="D40" s="17" t="s">
        <v>108</v>
      </c>
      <c r="E40" s="16"/>
      <c r="F40" s="26"/>
    </row>
    <row r="41" spans="1:6" s="2" customFormat="1" ht="12" x14ac:dyDescent="0.25">
      <c r="A41" s="39" t="s">
        <v>84</v>
      </c>
      <c r="B41" s="17" t="s">
        <v>14</v>
      </c>
      <c r="C41" s="17">
        <v>1E-4</v>
      </c>
      <c r="D41" s="17" t="s">
        <v>108</v>
      </c>
      <c r="E41" s="16"/>
      <c r="F41" s="26"/>
    </row>
    <row r="42" spans="1:6" s="67" customFormat="1" ht="24" x14ac:dyDescent="0.3">
      <c r="A42" s="63" t="s">
        <v>85</v>
      </c>
      <c r="B42" s="64" t="s">
        <v>14</v>
      </c>
      <c r="C42" s="64">
        <v>2.5999999999999999E-3</v>
      </c>
      <c r="D42" s="65" t="s">
        <v>108</v>
      </c>
      <c r="E42" s="23"/>
      <c r="F42" s="66"/>
    </row>
    <row r="43" spans="1:6" s="2" customFormat="1" ht="12" x14ac:dyDescent="0.25">
      <c r="A43" s="39" t="s">
        <v>86</v>
      </c>
      <c r="B43" s="17" t="s">
        <v>14</v>
      </c>
      <c r="C43" s="17">
        <v>1.2999999999999999E-2</v>
      </c>
      <c r="D43" s="17">
        <v>10</v>
      </c>
      <c r="E43" s="16"/>
      <c r="F43" s="26"/>
    </row>
    <row r="44" spans="1:6" s="2" customFormat="1" ht="12" x14ac:dyDescent="0.25">
      <c r="A44" s="39" t="s">
        <v>132</v>
      </c>
      <c r="B44" s="17" t="s">
        <v>14</v>
      </c>
      <c r="C44" s="17">
        <v>9.0000000000000006E-5</v>
      </c>
      <c r="D44" s="17" t="s">
        <v>108</v>
      </c>
      <c r="E44" s="16"/>
      <c r="F44" s="26"/>
    </row>
    <row r="45" spans="1:6" s="67" customFormat="1" ht="24" x14ac:dyDescent="0.3">
      <c r="A45" s="63" t="s">
        <v>133</v>
      </c>
      <c r="B45" s="64" t="s">
        <v>14</v>
      </c>
      <c r="C45" s="64">
        <v>5.2999999999999998E-4</v>
      </c>
      <c r="D45" s="65" t="s">
        <v>108</v>
      </c>
      <c r="E45" s="23"/>
      <c r="F45" s="66"/>
    </row>
    <row r="46" spans="1:6" s="67" customFormat="1" ht="12" x14ac:dyDescent="0.3">
      <c r="A46" s="63" t="s">
        <v>238</v>
      </c>
      <c r="B46" s="64" t="s">
        <v>14</v>
      </c>
      <c r="C46" s="64">
        <v>3.0000000000000001E-5</v>
      </c>
      <c r="D46" s="65" t="s">
        <v>108</v>
      </c>
      <c r="E46" s="23"/>
      <c r="F46" s="66"/>
    </row>
    <row r="47" spans="1:6" s="2" customFormat="1" ht="12" x14ac:dyDescent="0.25">
      <c r="A47" s="39" t="s">
        <v>87</v>
      </c>
      <c r="B47" s="17" t="s">
        <v>14</v>
      </c>
      <c r="C47" s="17">
        <v>7.7999999999999996E-3</v>
      </c>
      <c r="D47" s="17" t="s">
        <v>108</v>
      </c>
      <c r="E47" s="16"/>
      <c r="F47" s="26"/>
    </row>
    <row r="48" spans="1:6" s="2" customFormat="1" ht="12" x14ac:dyDescent="0.25">
      <c r="A48" s="39" t="s">
        <v>88</v>
      </c>
      <c r="B48" s="17" t="s">
        <v>14</v>
      </c>
      <c r="C48" s="17">
        <v>1E-3</v>
      </c>
      <c r="D48" s="17" t="s">
        <v>108</v>
      </c>
      <c r="E48" s="16"/>
      <c r="F48" s="26"/>
    </row>
    <row r="49" spans="1:6" s="2" customFormat="1" ht="12" x14ac:dyDescent="0.25">
      <c r="A49" s="39" t="s">
        <v>89</v>
      </c>
      <c r="B49" s="17" t="s">
        <v>14</v>
      </c>
      <c r="C49" s="17">
        <v>9.9999999999999995E-7</v>
      </c>
      <c r="D49" s="17" t="s">
        <v>108</v>
      </c>
      <c r="E49" s="16"/>
      <c r="F49" s="26"/>
    </row>
    <row r="50" spans="1:6" s="2" customFormat="1" ht="12" x14ac:dyDescent="0.25">
      <c r="A50" s="39" t="s">
        <v>90</v>
      </c>
      <c r="B50" s="17" t="s">
        <v>14</v>
      </c>
      <c r="C50" s="17">
        <v>1.2999999999999999E-5</v>
      </c>
      <c r="D50" s="17">
        <v>6.4999999999999994E-5</v>
      </c>
      <c r="E50" s="16"/>
      <c r="F50" s="26"/>
    </row>
    <row r="51" spans="1:6" s="2" customFormat="1" ht="12" x14ac:dyDescent="0.25">
      <c r="A51" s="39" t="s">
        <v>91</v>
      </c>
      <c r="B51" s="17" t="s">
        <v>14</v>
      </c>
      <c r="C51" s="17">
        <v>3.9999999999999998E-6</v>
      </c>
      <c r="D51" s="17" t="s">
        <v>108</v>
      </c>
      <c r="E51" s="16"/>
      <c r="F51" s="26"/>
    </row>
    <row r="52" spans="1:6" s="2" customFormat="1" ht="12" x14ac:dyDescent="0.25">
      <c r="A52" s="39" t="s">
        <v>92</v>
      </c>
      <c r="B52" s="17" t="s">
        <v>14</v>
      </c>
      <c r="C52" s="17">
        <v>2.9000000000000001E-2</v>
      </c>
      <c r="D52" s="17" t="s">
        <v>108</v>
      </c>
      <c r="E52" s="16"/>
      <c r="F52" s="26"/>
    </row>
    <row r="53" spans="1:6" s="2" customFormat="1" ht="12" x14ac:dyDescent="0.25">
      <c r="A53" s="39" t="s">
        <v>93</v>
      </c>
      <c r="B53" s="17" t="s">
        <v>14</v>
      </c>
      <c r="C53" s="17">
        <v>0.01</v>
      </c>
      <c r="D53" s="17" t="s">
        <v>108</v>
      </c>
      <c r="E53" s="16"/>
      <c r="F53" s="26"/>
    </row>
    <row r="54" spans="1:6" s="2" customFormat="1" ht="12" x14ac:dyDescent="0.25">
      <c r="A54" s="39" t="s">
        <v>94</v>
      </c>
      <c r="B54" s="17" t="s">
        <v>14</v>
      </c>
      <c r="C54" s="17">
        <v>1.6000000000000001E-3</v>
      </c>
      <c r="D54" s="17" t="s">
        <v>108</v>
      </c>
      <c r="E54" s="16"/>
      <c r="F54" s="26"/>
    </row>
    <row r="55" spans="1:6" s="2" customFormat="1" ht="12" x14ac:dyDescent="0.25">
      <c r="A55" s="39" t="s">
        <v>95</v>
      </c>
      <c r="B55" s="17" t="s">
        <v>14</v>
      </c>
      <c r="C55" s="17">
        <v>2.4000000000000001E-4</v>
      </c>
      <c r="D55" s="17" t="s">
        <v>108</v>
      </c>
      <c r="E55" s="16"/>
      <c r="F55" s="26"/>
    </row>
    <row r="56" spans="1:6" s="2" customFormat="1" ht="12" x14ac:dyDescent="0.25">
      <c r="A56" s="39" t="s">
        <v>96</v>
      </c>
      <c r="B56" s="17" t="s">
        <v>14</v>
      </c>
      <c r="C56" s="17">
        <v>7.2000000000000002E-5</v>
      </c>
      <c r="D56" s="17">
        <v>4.6000000000000001E-4</v>
      </c>
      <c r="E56" s="16"/>
      <c r="F56" s="26"/>
    </row>
    <row r="57" spans="1:6" s="2" customFormat="1" ht="12" x14ac:dyDescent="0.25">
      <c r="A57" s="39" t="s">
        <v>97</v>
      </c>
      <c r="B57" s="17" t="s">
        <v>14</v>
      </c>
      <c r="C57" s="17">
        <v>9.0000000000000002E-6</v>
      </c>
      <c r="D57" s="17">
        <v>1.1000000000000001E-3</v>
      </c>
      <c r="E57" s="16"/>
      <c r="F57" s="26"/>
    </row>
    <row r="58" spans="1:6" s="2" customFormat="1" ht="12" x14ac:dyDescent="0.25">
      <c r="A58" s="39" t="s">
        <v>98</v>
      </c>
      <c r="B58" s="17" t="s">
        <v>14</v>
      </c>
      <c r="C58" s="17">
        <v>2.0000000000000001E-4</v>
      </c>
      <c r="D58" s="17" t="s">
        <v>108</v>
      </c>
      <c r="E58" s="16"/>
      <c r="F58" s="26"/>
    </row>
    <row r="59" spans="1:6" s="2" customFormat="1" ht="12.6" thickBot="1" x14ac:dyDescent="0.3">
      <c r="A59" s="59" t="s">
        <v>99</v>
      </c>
      <c r="B59" s="15" t="s">
        <v>14</v>
      </c>
      <c r="C59" s="15">
        <v>2.1999999999999999E-5</v>
      </c>
      <c r="D59" s="15" t="s">
        <v>108</v>
      </c>
      <c r="E59" s="24"/>
      <c r="F59" s="27"/>
    </row>
    <row r="61" spans="1:6" x14ac:dyDescent="0.3">
      <c r="A61" s="2" t="s">
        <v>164</v>
      </c>
    </row>
  </sheetData>
  <sheetProtection selectLockedCells="1"/>
  <mergeCells count="9">
    <mergeCell ref="A1:C7"/>
    <mergeCell ref="D3:F3"/>
    <mergeCell ref="D5:F5"/>
    <mergeCell ref="B10:B11"/>
    <mergeCell ref="E10:E11"/>
    <mergeCell ref="F10:F11"/>
    <mergeCell ref="C10:D10"/>
    <mergeCell ref="E8:E9"/>
    <mergeCell ref="F8:F9"/>
  </mergeCells>
  <conditionalFormatting sqref="C12:C59">
    <cfRule type="expression" dxfId="8" priority="3">
      <formula>$E12&gt;$C12</formula>
    </cfRule>
  </conditionalFormatting>
  <conditionalFormatting sqref="D21:D57">
    <cfRule type="expression" dxfId="7" priority="1">
      <formula>$E21&gt;$D21</formula>
    </cfRule>
  </conditionalFormatting>
  <printOptions gridLines="1"/>
  <pageMargins left="0.25" right="0.25" top="0.75" bottom="0.75" header="0.3" footer="0.3"/>
  <pageSetup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workbookViewId="0">
      <selection activeCell="D6" sqref="D6"/>
    </sheetView>
  </sheetViews>
  <sheetFormatPr defaultRowHeight="14.4" x14ac:dyDescent="0.3"/>
  <cols>
    <col min="1" max="1" width="33" customWidth="1"/>
    <col min="2" max="2" width="12.109375" customWidth="1"/>
    <col min="3" max="3" width="15" bestFit="1" customWidth="1"/>
    <col min="4" max="4" width="11" customWidth="1"/>
    <col min="5" max="5" width="11.109375" customWidth="1"/>
    <col min="6" max="6" width="41.88671875" customWidth="1"/>
    <col min="8" max="9" width="9.109375" customWidth="1"/>
  </cols>
  <sheetData>
    <row r="1" spans="1:6" ht="15" customHeight="1" x14ac:dyDescent="0.3">
      <c r="A1" s="234"/>
      <c r="B1" s="266"/>
      <c r="C1" s="266"/>
      <c r="D1" s="32"/>
      <c r="E1" s="32"/>
      <c r="F1" s="33"/>
    </row>
    <row r="2" spans="1:6" x14ac:dyDescent="0.3">
      <c r="A2" s="267"/>
      <c r="B2" s="268"/>
      <c r="C2" s="268"/>
      <c r="D2" s="34"/>
      <c r="E2" s="34"/>
      <c r="F2" s="35"/>
    </row>
    <row r="3" spans="1:6" s="60" customFormat="1" x14ac:dyDescent="0.3">
      <c r="A3" s="267"/>
      <c r="B3" s="268"/>
      <c r="C3" s="268"/>
      <c r="D3" s="238" t="s">
        <v>262</v>
      </c>
      <c r="E3" s="262"/>
      <c r="F3" s="271"/>
    </row>
    <row r="4" spans="1:6" x14ac:dyDescent="0.3">
      <c r="A4" s="267"/>
      <c r="B4" s="268"/>
      <c r="C4" s="268"/>
      <c r="D4" s="34"/>
      <c r="E4" s="34"/>
      <c r="F4" s="35"/>
    </row>
    <row r="5" spans="1:6" x14ac:dyDescent="0.3">
      <c r="A5" s="267"/>
      <c r="B5" s="268"/>
      <c r="C5" s="268"/>
      <c r="D5" s="238" t="s">
        <v>271</v>
      </c>
      <c r="E5" s="239"/>
      <c r="F5" s="240"/>
    </row>
    <row r="6" spans="1:6" x14ac:dyDescent="0.3">
      <c r="A6" s="267"/>
      <c r="B6" s="268"/>
      <c r="C6" s="268"/>
      <c r="D6" s="34"/>
      <c r="E6" s="34"/>
      <c r="F6" s="35"/>
    </row>
    <row r="7" spans="1:6" ht="15" thickBot="1" x14ac:dyDescent="0.35">
      <c r="A7" s="269"/>
      <c r="B7" s="270"/>
      <c r="C7" s="270"/>
      <c r="D7" s="38"/>
      <c r="E7" s="38"/>
      <c r="F7" s="48"/>
    </row>
    <row r="8" spans="1:6" s="4" customFormat="1" ht="15.6" thickTop="1" thickBot="1" x14ac:dyDescent="0.35">
      <c r="A8" s="212" t="s">
        <v>258</v>
      </c>
      <c r="B8" s="205"/>
      <c r="C8" s="206" t="s">
        <v>194</v>
      </c>
      <c r="D8" s="207"/>
      <c r="E8" s="250" t="s">
        <v>257</v>
      </c>
      <c r="F8" s="251"/>
    </row>
    <row r="9" spans="1:6" s="4" customFormat="1" ht="15.6" thickTop="1" thickBot="1" x14ac:dyDescent="0.35">
      <c r="A9" s="213" t="s">
        <v>195</v>
      </c>
      <c r="B9" s="209"/>
      <c r="C9" s="208" t="s">
        <v>193</v>
      </c>
      <c r="D9" s="207"/>
      <c r="E9" s="250"/>
      <c r="F9" s="252"/>
    </row>
    <row r="10" spans="1:6" s="3" customFormat="1" ht="15.6" thickTop="1" thickBot="1" x14ac:dyDescent="0.35">
      <c r="A10" s="5" t="s">
        <v>4</v>
      </c>
      <c r="B10" s="272" t="s">
        <v>0</v>
      </c>
      <c r="C10" s="260" t="s">
        <v>167</v>
      </c>
      <c r="D10" s="276"/>
      <c r="E10" s="273" t="s">
        <v>156</v>
      </c>
      <c r="F10" s="256" t="s">
        <v>3</v>
      </c>
    </row>
    <row r="11" spans="1:6" s="2" customFormat="1" ht="12.6" thickBot="1" x14ac:dyDescent="0.3">
      <c r="A11" s="6" t="s">
        <v>57</v>
      </c>
      <c r="B11" s="254"/>
      <c r="C11" s="7" t="s">
        <v>1</v>
      </c>
      <c r="D11" s="7" t="s">
        <v>2</v>
      </c>
      <c r="E11" s="274"/>
      <c r="F11" s="275"/>
    </row>
    <row r="12" spans="1:6" s="2" customFormat="1" ht="12" x14ac:dyDescent="0.25">
      <c r="A12" s="56" t="s">
        <v>23</v>
      </c>
      <c r="B12" s="29" t="s">
        <v>14</v>
      </c>
      <c r="C12" s="29">
        <v>2.2000000000000001E-3</v>
      </c>
      <c r="D12" s="17" t="s">
        <v>108</v>
      </c>
      <c r="E12" s="61"/>
      <c r="F12" s="31"/>
    </row>
    <row r="13" spans="1:6" s="67" customFormat="1" ht="12" x14ac:dyDescent="0.3">
      <c r="A13" s="41" t="s">
        <v>25</v>
      </c>
      <c r="B13" s="65" t="s">
        <v>14</v>
      </c>
      <c r="C13" s="65">
        <v>1.3299999999999999E-2</v>
      </c>
      <c r="D13" s="65" t="s">
        <v>108</v>
      </c>
      <c r="E13" s="70"/>
      <c r="F13" s="71"/>
    </row>
    <row r="14" spans="1:6" s="67" customFormat="1" x14ac:dyDescent="0.3">
      <c r="A14" s="41" t="s">
        <v>239</v>
      </c>
      <c r="B14" s="65" t="s">
        <v>14</v>
      </c>
      <c r="C14" s="65">
        <v>2.3999999999999998E-3</v>
      </c>
      <c r="D14" s="65" t="s">
        <v>108</v>
      </c>
      <c r="E14" s="70"/>
      <c r="F14" s="71"/>
    </row>
    <row r="15" spans="1:6" s="67" customFormat="1" x14ac:dyDescent="0.3">
      <c r="A15" s="41" t="s">
        <v>240</v>
      </c>
      <c r="B15" s="65" t="s">
        <v>14</v>
      </c>
      <c r="C15" s="65">
        <v>2.3999999999999998E-3</v>
      </c>
      <c r="D15" s="65" t="s">
        <v>108</v>
      </c>
      <c r="E15" s="70"/>
      <c r="F15" s="71"/>
    </row>
    <row r="16" spans="1:6" s="67" customFormat="1" x14ac:dyDescent="0.3">
      <c r="A16" s="41" t="s">
        <v>241</v>
      </c>
      <c r="B16" s="65" t="s">
        <v>14</v>
      </c>
      <c r="C16" s="65">
        <v>2.3999999999999998E-3</v>
      </c>
      <c r="D16" s="65" t="s">
        <v>108</v>
      </c>
      <c r="E16" s="70"/>
      <c r="F16" s="71"/>
    </row>
    <row r="17" spans="1:6" s="2" customFormat="1" ht="12" x14ac:dyDescent="0.25">
      <c r="A17" s="39" t="s">
        <v>110</v>
      </c>
      <c r="B17" s="17" t="s">
        <v>14</v>
      </c>
      <c r="C17" s="17">
        <v>1.2999999999999999E-3</v>
      </c>
      <c r="D17" s="17" t="s">
        <v>108</v>
      </c>
      <c r="E17" s="22"/>
      <c r="F17" s="26"/>
    </row>
    <row r="18" spans="1:6" s="2" customFormat="1" ht="12" x14ac:dyDescent="0.25">
      <c r="A18" s="39" t="s">
        <v>148</v>
      </c>
      <c r="B18" s="17" t="s">
        <v>14</v>
      </c>
      <c r="C18" s="17">
        <v>6.9999999999999999E-4</v>
      </c>
      <c r="D18" s="17" t="s">
        <v>108</v>
      </c>
      <c r="E18" s="22"/>
      <c r="F18" s="26"/>
    </row>
    <row r="19" spans="1:6" s="2" customFormat="1" ht="12" x14ac:dyDescent="0.25">
      <c r="A19" s="39" t="s">
        <v>149</v>
      </c>
      <c r="B19" s="17" t="s">
        <v>14</v>
      </c>
      <c r="C19" s="17">
        <v>0.15</v>
      </c>
      <c r="D19" s="17" t="s">
        <v>108</v>
      </c>
      <c r="E19" s="22"/>
      <c r="F19" s="26"/>
    </row>
    <row r="20" spans="1:6" s="2" customFormat="1" ht="12" x14ac:dyDescent="0.25">
      <c r="A20" s="39" t="s">
        <v>150</v>
      </c>
      <c r="B20" s="17" t="s">
        <v>14</v>
      </c>
      <c r="C20" s="17">
        <v>2.5999999999999999E-2</v>
      </c>
      <c r="D20" s="17" t="s">
        <v>108</v>
      </c>
      <c r="E20" s="22"/>
      <c r="F20" s="26"/>
    </row>
    <row r="21" spans="1:6" s="2" customFormat="1" ht="12" x14ac:dyDescent="0.25">
      <c r="A21" s="39" t="s">
        <v>151</v>
      </c>
      <c r="B21" s="17" t="s">
        <v>14</v>
      </c>
      <c r="C21" s="17">
        <v>8.0000000000000002E-3</v>
      </c>
      <c r="D21" s="17" t="s">
        <v>108</v>
      </c>
      <c r="E21" s="22"/>
      <c r="F21" s="26"/>
    </row>
    <row r="22" spans="1:6" s="2" customFormat="1" ht="12" x14ac:dyDescent="0.25">
      <c r="A22" s="39" t="s">
        <v>152</v>
      </c>
      <c r="B22" s="17" t="s">
        <v>14</v>
      </c>
      <c r="C22" s="17">
        <v>2.4E-2</v>
      </c>
      <c r="D22" s="17" t="s">
        <v>108</v>
      </c>
      <c r="E22" s="22"/>
      <c r="F22" s="26"/>
    </row>
    <row r="23" spans="1:6" s="2" customFormat="1" ht="12" x14ac:dyDescent="0.25">
      <c r="A23" s="39" t="s">
        <v>111</v>
      </c>
      <c r="B23" s="17" t="s">
        <v>14</v>
      </c>
      <c r="C23" s="17">
        <v>1.8E-3</v>
      </c>
      <c r="D23" s="17" t="s">
        <v>108</v>
      </c>
      <c r="E23" s="22"/>
      <c r="F23" s="26"/>
    </row>
    <row r="24" spans="1:6" s="2" customFormat="1" ht="12" x14ac:dyDescent="0.25">
      <c r="A24" s="39" t="s">
        <v>112</v>
      </c>
      <c r="B24" s="17" t="s">
        <v>14</v>
      </c>
      <c r="C24" s="17">
        <v>6.0000000000000001E-3</v>
      </c>
      <c r="D24" s="17" t="s">
        <v>108</v>
      </c>
      <c r="E24" s="22"/>
      <c r="F24" s="26"/>
    </row>
    <row r="25" spans="1:6" s="2" customFormat="1" ht="12" x14ac:dyDescent="0.25">
      <c r="A25" s="57" t="s">
        <v>26</v>
      </c>
      <c r="B25" s="19" t="s">
        <v>14</v>
      </c>
      <c r="C25" s="19">
        <v>1.8E-3</v>
      </c>
      <c r="D25" s="17" t="s">
        <v>108</v>
      </c>
      <c r="E25" s="22"/>
      <c r="F25" s="58"/>
    </row>
    <row r="26" spans="1:6" s="2" customFormat="1" ht="13.8" x14ac:dyDescent="0.25">
      <c r="A26" s="39" t="s">
        <v>134</v>
      </c>
      <c r="B26" s="17" t="s">
        <v>14</v>
      </c>
      <c r="C26" s="17">
        <v>7.0000000000000001E-3</v>
      </c>
      <c r="D26" s="17" t="s">
        <v>108</v>
      </c>
      <c r="E26" s="22"/>
      <c r="F26" s="26"/>
    </row>
    <row r="27" spans="1:6" s="2" customFormat="1" ht="13.8" x14ac:dyDescent="0.25">
      <c r="A27" s="39" t="s">
        <v>135</v>
      </c>
      <c r="B27" s="17" t="s">
        <v>14</v>
      </c>
      <c r="C27" s="17">
        <v>2.0000000000000001E-4</v>
      </c>
      <c r="D27" s="17" t="s">
        <v>108</v>
      </c>
      <c r="E27" s="22"/>
      <c r="F27" s="26"/>
    </row>
    <row r="28" spans="1:6" s="2" customFormat="1" ht="13.8" x14ac:dyDescent="0.25">
      <c r="A28" s="39" t="s">
        <v>136</v>
      </c>
      <c r="B28" s="17" t="s">
        <v>14</v>
      </c>
      <c r="C28" s="17">
        <v>1.7999999999999999E-2</v>
      </c>
      <c r="D28" s="17" t="s">
        <v>108</v>
      </c>
      <c r="E28" s="22"/>
      <c r="F28" s="26"/>
    </row>
    <row r="29" spans="1:6" s="2" customFormat="1" ht="13.8" x14ac:dyDescent="0.25">
      <c r="A29" s="39" t="s">
        <v>137</v>
      </c>
      <c r="B29" s="17" t="s">
        <v>14</v>
      </c>
      <c r="C29" s="17">
        <v>1E-3</v>
      </c>
      <c r="D29" s="17" t="s">
        <v>108</v>
      </c>
      <c r="E29" s="22"/>
      <c r="F29" s="26"/>
    </row>
    <row r="30" spans="1:6" s="2" customFormat="1" ht="12" x14ac:dyDescent="0.25">
      <c r="A30" s="39" t="s">
        <v>113</v>
      </c>
      <c r="B30" s="17" t="s">
        <v>14</v>
      </c>
      <c r="C30" s="17">
        <v>5.0000000000000001E-4</v>
      </c>
      <c r="D30" s="17" t="s">
        <v>108</v>
      </c>
      <c r="E30" s="22"/>
      <c r="F30" s="26"/>
    </row>
    <row r="31" spans="1:6" s="2" customFormat="1" ht="12" x14ac:dyDescent="0.25">
      <c r="A31" s="39" t="s">
        <v>27</v>
      </c>
      <c r="B31" s="17" t="s">
        <v>14</v>
      </c>
      <c r="C31" s="17">
        <v>0.1</v>
      </c>
      <c r="D31" s="17" t="s">
        <v>108</v>
      </c>
      <c r="E31" s="22"/>
      <c r="F31" s="26"/>
    </row>
    <row r="32" spans="1:6" s="2" customFormat="1" ht="12" x14ac:dyDescent="0.25">
      <c r="A32" s="57" t="s">
        <v>28</v>
      </c>
      <c r="B32" s="19" t="s">
        <v>14</v>
      </c>
      <c r="C32" s="21">
        <v>9.8100000000000007E-2</v>
      </c>
      <c r="D32" s="17" t="s">
        <v>108</v>
      </c>
      <c r="E32" s="22"/>
      <c r="F32" s="58"/>
    </row>
    <row r="33" spans="1:6" s="2" customFormat="1" ht="12" x14ac:dyDescent="0.25">
      <c r="A33" s="39" t="s">
        <v>29</v>
      </c>
      <c r="B33" s="17" t="s">
        <v>14</v>
      </c>
      <c r="C33" s="17">
        <v>1.6</v>
      </c>
      <c r="D33" s="17" t="s">
        <v>108</v>
      </c>
      <c r="E33" s="22"/>
      <c r="F33" s="26"/>
    </row>
    <row r="34" spans="1:6" s="2" customFormat="1" ht="12" x14ac:dyDescent="0.25">
      <c r="A34" s="39" t="s">
        <v>30</v>
      </c>
      <c r="B34" s="17" t="s">
        <v>14</v>
      </c>
      <c r="C34" s="17">
        <v>0.45</v>
      </c>
      <c r="D34" s="17" t="s">
        <v>108</v>
      </c>
      <c r="E34" s="22"/>
      <c r="F34" s="26"/>
    </row>
    <row r="35" spans="1:6" s="2" customFormat="1" ht="12" x14ac:dyDescent="0.25">
      <c r="A35" s="39" t="s">
        <v>31</v>
      </c>
      <c r="B35" s="17" t="s">
        <v>14</v>
      </c>
      <c r="C35" s="17">
        <v>1.6E-2</v>
      </c>
      <c r="D35" s="17" t="s">
        <v>108</v>
      </c>
      <c r="E35" s="22"/>
      <c r="F35" s="26"/>
    </row>
    <row r="36" spans="1:6" s="2" customFormat="1" ht="12" x14ac:dyDescent="0.25">
      <c r="A36" s="39" t="s">
        <v>32</v>
      </c>
      <c r="B36" s="17" t="s">
        <v>14</v>
      </c>
      <c r="C36" s="17">
        <v>1.9E-2</v>
      </c>
      <c r="D36" s="17" t="s">
        <v>108</v>
      </c>
      <c r="E36" s="22"/>
      <c r="F36" s="26"/>
    </row>
    <row r="37" spans="1:6" s="2" customFormat="1" ht="12" x14ac:dyDescent="0.25">
      <c r="A37" s="39" t="s">
        <v>242</v>
      </c>
      <c r="B37" s="17" t="s">
        <v>14</v>
      </c>
      <c r="C37" s="17">
        <v>5.5999999999999995E-4</v>
      </c>
      <c r="D37" s="17" t="s">
        <v>108</v>
      </c>
      <c r="E37" s="22"/>
      <c r="F37" s="26"/>
    </row>
    <row r="38" spans="1:6" s="2" customFormat="1" ht="12" x14ac:dyDescent="0.25">
      <c r="A38" s="39" t="s">
        <v>34</v>
      </c>
      <c r="B38" s="17" t="s">
        <v>14</v>
      </c>
      <c r="C38" s="17">
        <v>1.2999999999999999E-3</v>
      </c>
      <c r="D38" s="17" t="s">
        <v>108</v>
      </c>
      <c r="E38" s="22"/>
      <c r="F38" s="26"/>
    </row>
    <row r="39" spans="1:6" s="2" customFormat="1" ht="12" x14ac:dyDescent="0.25">
      <c r="A39" s="39" t="s">
        <v>35</v>
      </c>
      <c r="B39" s="17" t="s">
        <v>14</v>
      </c>
      <c r="C39" s="17">
        <v>2.5999999999999999E-3</v>
      </c>
      <c r="D39" s="17" t="s">
        <v>108</v>
      </c>
      <c r="E39" s="22"/>
      <c r="F39" s="26"/>
    </row>
    <row r="40" spans="1:6" s="2" customFormat="1" ht="12" x14ac:dyDescent="0.25">
      <c r="A40" s="39" t="s">
        <v>36</v>
      </c>
      <c r="B40" s="17" t="s">
        <v>14</v>
      </c>
      <c r="C40" s="17">
        <v>1.5</v>
      </c>
      <c r="D40" s="17" t="s">
        <v>108</v>
      </c>
      <c r="E40" s="22"/>
      <c r="F40" s="26"/>
    </row>
    <row r="41" spans="1:6" s="2" customFormat="1" ht="12" x14ac:dyDescent="0.25">
      <c r="A41" s="57" t="s">
        <v>37</v>
      </c>
      <c r="B41" s="19" t="s">
        <v>14</v>
      </c>
      <c r="C41" s="19">
        <v>10</v>
      </c>
      <c r="D41" s="17" t="s">
        <v>108</v>
      </c>
      <c r="E41" s="22"/>
      <c r="F41" s="58"/>
    </row>
    <row r="42" spans="1:6" s="2" customFormat="1" ht="12" x14ac:dyDescent="0.25">
      <c r="A42" s="39" t="s">
        <v>38</v>
      </c>
      <c r="B42" s="17" t="s">
        <v>14</v>
      </c>
      <c r="C42" s="17">
        <v>7.4999999999999997E-2</v>
      </c>
      <c r="D42" s="17" t="s">
        <v>108</v>
      </c>
      <c r="E42" s="22"/>
      <c r="F42" s="26"/>
    </row>
    <row r="43" spans="1:6" s="2" customFormat="1" ht="12" x14ac:dyDescent="0.25">
      <c r="A43" s="39" t="s">
        <v>39</v>
      </c>
      <c r="B43" s="17" t="s">
        <v>14</v>
      </c>
      <c r="C43" s="17">
        <v>6.6E-3</v>
      </c>
      <c r="D43" s="17">
        <v>0.03</v>
      </c>
      <c r="E43" s="22"/>
      <c r="F43" s="26"/>
    </row>
    <row r="44" spans="1:6" s="2" customFormat="1" ht="12" x14ac:dyDescent="0.25">
      <c r="A44" s="39" t="s">
        <v>40</v>
      </c>
      <c r="B44" s="17" t="s">
        <v>14</v>
      </c>
      <c r="C44" s="17">
        <v>4.0000000000000001E-3</v>
      </c>
      <c r="D44" s="17" t="s">
        <v>108</v>
      </c>
      <c r="E44" s="22"/>
      <c r="F44" s="26"/>
    </row>
    <row r="45" spans="1:6" s="67" customFormat="1" ht="24" x14ac:dyDescent="0.3">
      <c r="A45" s="41" t="s">
        <v>118</v>
      </c>
      <c r="B45" s="65" t="s">
        <v>14</v>
      </c>
      <c r="C45" s="65">
        <v>4.6E-5</v>
      </c>
      <c r="D45" s="65" t="s">
        <v>108</v>
      </c>
      <c r="E45" s="70"/>
      <c r="F45" s="71"/>
    </row>
    <row r="46" spans="1:6" s="67" customFormat="1" ht="24" x14ac:dyDescent="0.3">
      <c r="A46" s="41" t="s">
        <v>119</v>
      </c>
      <c r="B46" s="65" t="s">
        <v>14</v>
      </c>
      <c r="C46" s="65">
        <v>2.4000000000000001E-5</v>
      </c>
      <c r="D46" s="65" t="s">
        <v>108</v>
      </c>
      <c r="E46" s="70"/>
      <c r="F46" s="71"/>
    </row>
    <row r="47" spans="1:6" s="67" customFormat="1" ht="24" x14ac:dyDescent="0.3">
      <c r="A47" s="41" t="s">
        <v>120</v>
      </c>
      <c r="B47" s="65" t="s">
        <v>14</v>
      </c>
      <c r="C47" s="65">
        <v>1.9999999999999999E-7</v>
      </c>
      <c r="D47" s="65" t="s">
        <v>108</v>
      </c>
      <c r="E47" s="70"/>
      <c r="F47" s="71"/>
    </row>
    <row r="48" spans="1:6" s="67" customFormat="1" ht="24" x14ac:dyDescent="0.3">
      <c r="A48" s="41" t="s">
        <v>121</v>
      </c>
      <c r="B48" s="65" t="s">
        <v>14</v>
      </c>
      <c r="C48" s="65">
        <v>3.9999999999999998E-6</v>
      </c>
      <c r="D48" s="65" t="s">
        <v>108</v>
      </c>
      <c r="E48" s="70"/>
      <c r="F48" s="71"/>
    </row>
    <row r="49" spans="1:6" s="67" customFormat="1" ht="24" x14ac:dyDescent="0.3">
      <c r="A49" s="41" t="s">
        <v>122</v>
      </c>
      <c r="B49" s="65" t="s">
        <v>14</v>
      </c>
      <c r="C49" s="65">
        <v>1.9999999999999999E-7</v>
      </c>
      <c r="D49" s="65" t="s">
        <v>108</v>
      </c>
      <c r="E49" s="70"/>
      <c r="F49" s="71"/>
    </row>
    <row r="50" spans="1:6" s="67" customFormat="1" ht="24" x14ac:dyDescent="0.3">
      <c r="A50" s="41" t="s">
        <v>123</v>
      </c>
      <c r="B50" s="65" t="s">
        <v>14</v>
      </c>
      <c r="C50" s="65">
        <v>1.2E-4</v>
      </c>
      <c r="D50" s="65" t="s">
        <v>108</v>
      </c>
      <c r="E50" s="70"/>
      <c r="F50" s="71"/>
    </row>
    <row r="51" spans="1:6" s="67" customFormat="1" ht="24" x14ac:dyDescent="0.3">
      <c r="A51" s="41" t="s">
        <v>124</v>
      </c>
      <c r="B51" s="65" t="s">
        <v>14</v>
      </c>
      <c r="C51" s="65">
        <v>1.7E-5</v>
      </c>
      <c r="D51" s="65" t="s">
        <v>108</v>
      </c>
      <c r="E51" s="70"/>
      <c r="F51" s="71"/>
    </row>
    <row r="52" spans="1:6" s="67" customFormat="1" ht="24" x14ac:dyDescent="0.3">
      <c r="A52" s="41" t="s">
        <v>125</v>
      </c>
      <c r="B52" s="65" t="s">
        <v>14</v>
      </c>
      <c r="C52" s="65">
        <v>1.7E-5</v>
      </c>
      <c r="D52" s="65" t="s">
        <v>108</v>
      </c>
      <c r="E52" s="70"/>
      <c r="F52" s="71"/>
    </row>
    <row r="53" spans="1:6" s="2" customFormat="1" ht="13.8" x14ac:dyDescent="0.25">
      <c r="A53" s="39" t="s">
        <v>138</v>
      </c>
      <c r="B53" s="17" t="s">
        <v>14</v>
      </c>
      <c r="C53" s="109" t="e">
        <f>VLOOKUP('Required Test'!E41,'Table 1.6'!A4:C12,2,TRUE)</f>
        <v>#N/A</v>
      </c>
      <c r="D53" s="17" t="s">
        <v>108</v>
      </c>
      <c r="E53" s="22"/>
      <c r="F53" s="26" t="s">
        <v>244</v>
      </c>
    </row>
    <row r="54" spans="1:6" s="2" customFormat="1" ht="13.8" x14ac:dyDescent="0.25">
      <c r="A54" s="39" t="s">
        <v>139</v>
      </c>
      <c r="B54" s="17" t="s">
        <v>14</v>
      </c>
      <c r="C54" s="109" t="e">
        <f>VLOOKUP('Required Test'!E41,'Table 1.6'!A4:C12,3,TRUE)</f>
        <v>#N/A</v>
      </c>
      <c r="D54" s="17" t="s">
        <v>108</v>
      </c>
      <c r="E54" s="22"/>
      <c r="F54" s="26" t="s">
        <v>244</v>
      </c>
    </row>
    <row r="55" spans="1:6" s="2" customFormat="1" ht="12" x14ac:dyDescent="0.25">
      <c r="A55" s="39" t="s">
        <v>41</v>
      </c>
      <c r="B55" s="17" t="s">
        <v>14</v>
      </c>
      <c r="C55" s="17">
        <v>7.1999999999999995E-2</v>
      </c>
      <c r="D55" s="17" t="s">
        <v>108</v>
      </c>
      <c r="E55" s="22"/>
      <c r="F55" s="26"/>
    </row>
    <row r="56" spans="1:6" s="2" customFormat="1" ht="12" x14ac:dyDescent="0.25">
      <c r="A56" s="39" t="s">
        <v>42</v>
      </c>
      <c r="B56" s="17" t="s">
        <v>14</v>
      </c>
      <c r="C56" s="17">
        <v>50</v>
      </c>
      <c r="D56" s="17" t="s">
        <v>108</v>
      </c>
      <c r="E56" s="22"/>
      <c r="F56" s="26"/>
    </row>
    <row r="57" spans="1:6" s="2" customFormat="1" ht="12" x14ac:dyDescent="0.25">
      <c r="A57" s="57" t="s">
        <v>243</v>
      </c>
      <c r="B57" s="19" t="s">
        <v>14</v>
      </c>
      <c r="C57" s="19">
        <v>3.0999999999999999E-3</v>
      </c>
      <c r="D57" s="17" t="s">
        <v>108</v>
      </c>
      <c r="E57" s="22"/>
      <c r="F57" s="58"/>
    </row>
    <row r="58" spans="1:6" s="67" customFormat="1" ht="24" x14ac:dyDescent="0.3">
      <c r="A58" s="63" t="s">
        <v>43</v>
      </c>
      <c r="B58" s="64" t="s">
        <v>14</v>
      </c>
      <c r="C58" s="64">
        <v>0.11</v>
      </c>
      <c r="D58" s="65" t="s">
        <v>108</v>
      </c>
      <c r="E58" s="70"/>
      <c r="F58" s="66"/>
    </row>
    <row r="59" spans="1:6" s="67" customFormat="1" ht="24.6" thickBot="1" x14ac:dyDescent="0.35">
      <c r="A59" s="72" t="s">
        <v>45</v>
      </c>
      <c r="B59" s="73" t="s">
        <v>14</v>
      </c>
      <c r="C59" s="73">
        <v>2.1000000000000001E-2</v>
      </c>
      <c r="D59" s="73" t="s">
        <v>108</v>
      </c>
      <c r="E59" s="74"/>
      <c r="F59" s="75"/>
    </row>
    <row r="60" spans="1:6" s="2" customFormat="1" ht="12" x14ac:dyDescent="0.25"/>
    <row r="61" spans="1:6" s="2" customFormat="1" ht="12" x14ac:dyDescent="0.25">
      <c r="A61" s="2" t="s">
        <v>116</v>
      </c>
    </row>
    <row r="62" spans="1:6" s="2" customFormat="1" ht="12" x14ac:dyDescent="0.25">
      <c r="A62" s="2" t="s">
        <v>114</v>
      </c>
    </row>
    <row r="63" spans="1:6" s="2" customFormat="1" ht="12" x14ac:dyDescent="0.25">
      <c r="A63" s="2" t="s">
        <v>115</v>
      </c>
    </row>
    <row r="64" spans="1:6" s="2" customFormat="1" ht="12" x14ac:dyDescent="0.25">
      <c r="A64" s="2" t="s">
        <v>117</v>
      </c>
    </row>
    <row r="65" spans="1:1" s="2" customFormat="1" ht="12" x14ac:dyDescent="0.25">
      <c r="A65" s="2" t="s">
        <v>165</v>
      </c>
    </row>
    <row r="66" spans="1:1" x14ac:dyDescent="0.3">
      <c r="A66" s="2" t="s">
        <v>164</v>
      </c>
    </row>
  </sheetData>
  <sheetProtection selectLockedCells="1"/>
  <mergeCells count="9">
    <mergeCell ref="A1:C7"/>
    <mergeCell ref="D3:F3"/>
    <mergeCell ref="D5:F5"/>
    <mergeCell ref="B10:B11"/>
    <mergeCell ref="E10:E11"/>
    <mergeCell ref="F10:F11"/>
    <mergeCell ref="C10:D10"/>
    <mergeCell ref="E8:E9"/>
    <mergeCell ref="F8:F9"/>
  </mergeCells>
  <conditionalFormatting sqref="C12:C14 C17:C59">
    <cfRule type="expression" dxfId="6" priority="8">
      <formula>$E12&gt;$C12</formula>
    </cfRule>
  </conditionalFormatting>
  <conditionalFormatting sqref="D43">
    <cfRule type="expression" dxfId="5" priority="5">
      <formula>$E43&gt;$D43</formula>
    </cfRule>
  </conditionalFormatting>
  <conditionalFormatting sqref="C15">
    <cfRule type="expression" dxfId="4" priority="2">
      <formula>$E15&gt;$C15</formula>
    </cfRule>
  </conditionalFormatting>
  <conditionalFormatting sqref="C16">
    <cfRule type="expression" dxfId="3" priority="1">
      <formula>$E16&gt;$C16</formula>
    </cfRule>
  </conditionalFormatting>
  <printOptions gridLines="1"/>
  <pageMargins left="0.25" right="0.25" top="0.75" bottom="0.75" header="0.3" footer="0.3"/>
  <pageSetup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E3" sqref="E3:F3"/>
    </sheetView>
  </sheetViews>
  <sheetFormatPr defaultRowHeight="14.4" x14ac:dyDescent="0.3"/>
  <cols>
    <col min="1" max="1" width="23.44140625" customWidth="1"/>
    <col min="2" max="2" width="15.6640625" customWidth="1"/>
    <col min="3" max="3" width="15" bestFit="1" customWidth="1"/>
    <col min="4" max="4" width="11.5546875" customWidth="1"/>
    <col min="5" max="5" width="11" customWidth="1"/>
    <col min="6" max="6" width="35.109375" customWidth="1"/>
  </cols>
  <sheetData>
    <row r="1" spans="1:7" ht="15" customHeight="1" x14ac:dyDescent="0.3">
      <c r="A1" s="277"/>
      <c r="B1" s="278"/>
      <c r="C1" s="278"/>
      <c r="D1" s="278"/>
      <c r="E1" s="32"/>
      <c r="F1" s="33"/>
    </row>
    <row r="2" spans="1:7" x14ac:dyDescent="0.3">
      <c r="A2" s="279"/>
      <c r="B2" s="262"/>
      <c r="C2" s="262"/>
      <c r="D2" s="262"/>
      <c r="E2" s="34"/>
      <c r="F2" s="35"/>
    </row>
    <row r="3" spans="1:7" x14ac:dyDescent="0.3">
      <c r="A3" s="279"/>
      <c r="B3" s="262"/>
      <c r="C3" s="262"/>
      <c r="D3" s="262"/>
      <c r="E3" s="238" t="s">
        <v>262</v>
      </c>
      <c r="F3" s="271"/>
      <c r="G3" s="223"/>
    </row>
    <row r="4" spans="1:7" x14ac:dyDescent="0.3">
      <c r="A4" s="279"/>
      <c r="B4" s="262"/>
      <c r="C4" s="262"/>
      <c r="D4" s="262"/>
      <c r="E4" s="34"/>
      <c r="F4" s="35"/>
    </row>
    <row r="5" spans="1:7" x14ac:dyDescent="0.3">
      <c r="A5" s="279"/>
      <c r="B5" s="262"/>
      <c r="C5" s="262"/>
      <c r="D5" s="262"/>
      <c r="E5" s="238" t="s">
        <v>166</v>
      </c>
      <c r="F5" s="240"/>
    </row>
    <row r="6" spans="1:7" x14ac:dyDescent="0.3">
      <c r="A6" s="279"/>
      <c r="B6" s="262"/>
      <c r="C6" s="262"/>
      <c r="D6" s="262"/>
      <c r="E6" s="34"/>
      <c r="F6" s="35"/>
    </row>
    <row r="7" spans="1:7" ht="15" thickBot="1" x14ac:dyDescent="0.35">
      <c r="A7" s="280"/>
      <c r="B7" s="243"/>
      <c r="C7" s="243"/>
      <c r="D7" s="243"/>
      <c r="E7" s="38"/>
      <c r="F7" s="48"/>
    </row>
    <row r="8" spans="1:7" s="4" customFormat="1" ht="15" customHeight="1" thickTop="1" thickBot="1" x14ac:dyDescent="0.35">
      <c r="A8" s="216" t="s">
        <v>258</v>
      </c>
      <c r="B8" s="220"/>
      <c r="C8" s="222" t="s">
        <v>194</v>
      </c>
      <c r="D8" s="207"/>
      <c r="E8" s="250" t="s">
        <v>257</v>
      </c>
      <c r="F8" s="251"/>
    </row>
    <row r="9" spans="1:7" s="4" customFormat="1" ht="15.6" thickTop="1" thickBot="1" x14ac:dyDescent="0.35">
      <c r="A9" s="217" t="s">
        <v>195</v>
      </c>
      <c r="B9" s="219"/>
      <c r="C9" s="218" t="s">
        <v>193</v>
      </c>
      <c r="D9" s="207"/>
      <c r="E9" s="250"/>
      <c r="F9" s="252"/>
    </row>
    <row r="10" spans="1:7" s="3" customFormat="1" ht="15.6" thickTop="1" thickBot="1" x14ac:dyDescent="0.35">
      <c r="A10" s="5" t="s">
        <v>4</v>
      </c>
      <c r="B10" s="272" t="s">
        <v>0</v>
      </c>
      <c r="C10" s="260" t="s">
        <v>167</v>
      </c>
      <c r="D10" s="276"/>
      <c r="E10" s="273" t="s">
        <v>156</v>
      </c>
      <c r="F10" s="256" t="s">
        <v>3</v>
      </c>
    </row>
    <row r="11" spans="1:7" s="2" customFormat="1" ht="12.6" thickBot="1" x14ac:dyDescent="0.3">
      <c r="A11" s="6" t="s">
        <v>57</v>
      </c>
      <c r="B11" s="254"/>
      <c r="C11" s="7" t="s">
        <v>1</v>
      </c>
      <c r="D11" s="7" t="s">
        <v>2</v>
      </c>
      <c r="E11" s="274"/>
      <c r="F11" s="275"/>
    </row>
    <row r="12" spans="1:7" s="2" customFormat="1" ht="12" x14ac:dyDescent="0.25">
      <c r="A12" s="50" t="s">
        <v>126</v>
      </c>
      <c r="B12" s="29" t="s">
        <v>14</v>
      </c>
      <c r="C12" s="29">
        <v>150</v>
      </c>
      <c r="D12" s="29" t="s">
        <v>108</v>
      </c>
      <c r="E12" s="51"/>
      <c r="F12" s="31"/>
    </row>
    <row r="13" spans="1:7" s="2" customFormat="1" ht="12" x14ac:dyDescent="0.25">
      <c r="A13" s="52" t="s">
        <v>127</v>
      </c>
      <c r="B13" s="17" t="s">
        <v>14</v>
      </c>
      <c r="C13" s="17">
        <v>192</v>
      </c>
      <c r="D13" s="17" t="s">
        <v>108</v>
      </c>
      <c r="E13" s="16"/>
      <c r="F13" s="26"/>
    </row>
    <row r="14" spans="1:7" s="2" customFormat="1" ht="12" x14ac:dyDescent="0.25">
      <c r="A14" s="52" t="s">
        <v>128</v>
      </c>
      <c r="B14" s="17" t="s">
        <v>14</v>
      </c>
      <c r="C14" s="17">
        <v>500</v>
      </c>
      <c r="D14" s="17" t="s">
        <v>108</v>
      </c>
      <c r="E14" s="16"/>
      <c r="F14" s="26"/>
    </row>
    <row r="15" spans="1:7" s="2" customFormat="1" ht="12.6" thickBot="1" x14ac:dyDescent="0.3">
      <c r="A15" s="53" t="s">
        <v>129</v>
      </c>
      <c r="B15" s="15" t="s">
        <v>14</v>
      </c>
      <c r="C15" s="15">
        <v>350</v>
      </c>
      <c r="D15" s="15" t="s">
        <v>108</v>
      </c>
      <c r="E15" s="24"/>
      <c r="F15" s="27"/>
    </row>
    <row r="17" spans="1:1" x14ac:dyDescent="0.3">
      <c r="A17" s="49" t="s">
        <v>164</v>
      </c>
    </row>
  </sheetData>
  <sheetProtection selectLockedCells="1"/>
  <mergeCells count="9">
    <mergeCell ref="A1:D7"/>
    <mergeCell ref="E3:F3"/>
    <mergeCell ref="E5:F5"/>
    <mergeCell ref="B10:B11"/>
    <mergeCell ref="E10:E11"/>
    <mergeCell ref="F10:F11"/>
    <mergeCell ref="C10:D10"/>
    <mergeCell ref="E8:E9"/>
    <mergeCell ref="F8:F9"/>
  </mergeCells>
  <conditionalFormatting sqref="C12:C15">
    <cfRule type="expression" dxfId="2" priority="1">
      <formula>$E12&gt;$C12</formula>
    </cfRule>
  </conditionalFormatting>
  <printOptions gridLines="1"/>
  <pageMargins left="0.25" right="0.25" top="0.75" bottom="0.75" header="0.3" footer="0.3"/>
  <pageSetup scale="9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E6" sqref="E6"/>
    </sheetView>
  </sheetViews>
  <sheetFormatPr defaultRowHeight="14.4" x14ac:dyDescent="0.3"/>
  <cols>
    <col min="1" max="1" width="29" customWidth="1"/>
    <col min="2" max="2" width="19.44140625" customWidth="1"/>
    <col min="3" max="3" width="15" bestFit="1" customWidth="1"/>
    <col min="4" max="5" width="9.44140625" customWidth="1"/>
    <col min="6" max="6" width="34.44140625" customWidth="1"/>
  </cols>
  <sheetData>
    <row r="1" spans="1:7" x14ac:dyDescent="0.3">
      <c r="A1" s="277"/>
      <c r="B1" s="278"/>
      <c r="C1" s="278"/>
      <c r="D1" s="278"/>
      <c r="E1" s="178"/>
      <c r="F1" s="33"/>
    </row>
    <row r="2" spans="1:7" x14ac:dyDescent="0.3">
      <c r="A2" s="279"/>
      <c r="B2" s="262"/>
      <c r="C2" s="262"/>
      <c r="D2" s="262"/>
      <c r="E2" s="179"/>
      <c r="F2" s="35"/>
    </row>
    <row r="3" spans="1:7" x14ac:dyDescent="0.3">
      <c r="A3" s="279"/>
      <c r="B3" s="262"/>
      <c r="C3" s="262"/>
      <c r="D3" s="262"/>
      <c r="E3" s="238" t="s">
        <v>262</v>
      </c>
      <c r="F3" s="271"/>
    </row>
    <row r="4" spans="1:7" x14ac:dyDescent="0.3">
      <c r="A4" s="279"/>
      <c r="B4" s="262"/>
      <c r="C4" s="262"/>
      <c r="D4" s="262"/>
      <c r="E4" s="179"/>
      <c r="F4" s="35"/>
    </row>
    <row r="5" spans="1:7" x14ac:dyDescent="0.3">
      <c r="A5" s="279"/>
      <c r="B5" s="262"/>
      <c r="C5" s="262"/>
      <c r="D5" s="262"/>
      <c r="E5" s="238" t="s">
        <v>272</v>
      </c>
      <c r="F5" s="240"/>
    </row>
    <row r="6" spans="1:7" x14ac:dyDescent="0.3">
      <c r="A6" s="279"/>
      <c r="B6" s="262"/>
      <c r="C6" s="262"/>
      <c r="D6" s="262"/>
      <c r="E6" s="179"/>
      <c r="F6" s="35"/>
    </row>
    <row r="7" spans="1:7" ht="17.25" customHeight="1" thickBot="1" x14ac:dyDescent="0.35">
      <c r="A7" s="280"/>
      <c r="B7" s="243"/>
      <c r="C7" s="243"/>
      <c r="D7" s="243"/>
      <c r="E7" s="180"/>
      <c r="F7" s="48"/>
    </row>
    <row r="8" spans="1:7" ht="15.6" thickTop="1" thickBot="1" x14ac:dyDescent="0.35">
      <c r="A8" s="216" t="s">
        <v>258</v>
      </c>
      <c r="B8" s="220"/>
      <c r="C8" s="222" t="s">
        <v>194</v>
      </c>
      <c r="D8" s="207"/>
      <c r="E8" s="250" t="s">
        <v>257</v>
      </c>
      <c r="F8" s="251"/>
      <c r="G8" s="4"/>
    </row>
    <row r="9" spans="1:7" ht="15.6" thickTop="1" thickBot="1" x14ac:dyDescent="0.35">
      <c r="A9" s="217" t="s">
        <v>195</v>
      </c>
      <c r="B9" s="219"/>
      <c r="C9" s="218" t="s">
        <v>193</v>
      </c>
      <c r="D9" s="207"/>
      <c r="E9" s="250"/>
      <c r="F9" s="252"/>
      <c r="G9" s="4"/>
    </row>
    <row r="10" spans="1:7" ht="15.6" thickTop="1" thickBot="1" x14ac:dyDescent="0.35">
      <c r="A10" s="5" t="s">
        <v>4</v>
      </c>
      <c r="B10" s="272" t="s">
        <v>0</v>
      </c>
      <c r="C10" s="260" t="s">
        <v>167</v>
      </c>
      <c r="D10" s="276"/>
      <c r="E10" s="273" t="s">
        <v>156</v>
      </c>
      <c r="F10" s="256" t="s">
        <v>3</v>
      </c>
      <c r="G10" s="3"/>
    </row>
    <row r="11" spans="1:7" ht="15" thickBot="1" x14ac:dyDescent="0.35">
      <c r="A11" s="6" t="s">
        <v>245</v>
      </c>
      <c r="B11" s="254"/>
      <c r="C11" s="7" t="s">
        <v>1</v>
      </c>
      <c r="D11" s="7" t="s">
        <v>2</v>
      </c>
      <c r="E11" s="274"/>
      <c r="F11" s="275"/>
      <c r="G11" s="2"/>
    </row>
    <row r="12" spans="1:7" ht="15" thickBot="1" x14ac:dyDescent="0.35">
      <c r="A12" s="188" t="s">
        <v>247</v>
      </c>
      <c r="B12" s="181" t="s">
        <v>14</v>
      </c>
      <c r="C12" s="190">
        <v>0.01</v>
      </c>
      <c r="D12" s="185" t="s">
        <v>108</v>
      </c>
      <c r="E12" s="189"/>
      <c r="F12" s="37"/>
      <c r="G12" s="2"/>
    </row>
    <row r="13" spans="1:7" ht="15" thickBot="1" x14ac:dyDescent="0.35">
      <c r="A13" s="184" t="s">
        <v>246</v>
      </c>
      <c r="B13" s="185" t="s">
        <v>14</v>
      </c>
      <c r="C13" s="185">
        <v>4.9999999999999998E-7</v>
      </c>
      <c r="D13" s="185" t="s">
        <v>108</v>
      </c>
      <c r="E13" s="186"/>
      <c r="F13" s="187"/>
      <c r="G13" s="2"/>
    </row>
    <row r="15" spans="1:7" x14ac:dyDescent="0.3">
      <c r="A15" s="49" t="s">
        <v>164</v>
      </c>
    </row>
  </sheetData>
  <mergeCells count="9">
    <mergeCell ref="A1:D7"/>
    <mergeCell ref="E3:F3"/>
    <mergeCell ref="E5:F5"/>
    <mergeCell ref="B10:B11"/>
    <mergeCell ref="C10:D10"/>
    <mergeCell ref="E10:E11"/>
    <mergeCell ref="F10:F11"/>
    <mergeCell ref="E8:E9"/>
    <mergeCell ref="F8:F9"/>
  </mergeCells>
  <conditionalFormatting sqref="C13">
    <cfRule type="expression" dxfId="1" priority="1">
      <formula>$E13&gt;$C13</formula>
    </cfRule>
  </conditionalFormatting>
  <pageMargins left="0.25" right="0.25" top="0.75" bottom="0.75" header="0.3" footer="0.3"/>
  <pageSetup scale="87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E6" sqref="E6"/>
    </sheetView>
  </sheetViews>
  <sheetFormatPr defaultRowHeight="14.4" x14ac:dyDescent="0.3"/>
  <cols>
    <col min="1" max="1" width="26.5546875" customWidth="1"/>
    <col min="2" max="2" width="12.33203125" customWidth="1"/>
    <col min="3" max="3" width="17.88671875" customWidth="1"/>
    <col min="4" max="4" width="15.88671875" customWidth="1"/>
    <col min="5" max="5" width="8.6640625" customWidth="1"/>
    <col min="6" max="6" width="29.44140625" customWidth="1"/>
  </cols>
  <sheetData>
    <row r="1" spans="1:6" x14ac:dyDescent="0.3">
      <c r="A1" s="277"/>
      <c r="B1" s="278"/>
      <c r="C1" s="278"/>
      <c r="D1" s="278"/>
      <c r="E1" s="182"/>
      <c r="F1" s="33"/>
    </row>
    <row r="2" spans="1:6" x14ac:dyDescent="0.3">
      <c r="A2" s="279"/>
      <c r="B2" s="262"/>
      <c r="C2" s="262"/>
      <c r="D2" s="262"/>
      <c r="E2" s="183"/>
      <c r="F2" s="35"/>
    </row>
    <row r="3" spans="1:6" x14ac:dyDescent="0.3">
      <c r="A3" s="279"/>
      <c r="B3" s="262"/>
      <c r="C3" s="262"/>
      <c r="D3" s="262"/>
      <c r="E3" s="238" t="s">
        <v>262</v>
      </c>
      <c r="F3" s="271"/>
    </row>
    <row r="4" spans="1:6" x14ac:dyDescent="0.3">
      <c r="A4" s="279"/>
      <c r="B4" s="262"/>
      <c r="C4" s="262"/>
      <c r="D4" s="262"/>
      <c r="E4" s="183"/>
      <c r="F4" s="35"/>
    </row>
    <row r="5" spans="1:6" x14ac:dyDescent="0.3">
      <c r="A5" s="279"/>
      <c r="B5" s="262"/>
      <c r="C5" s="262"/>
      <c r="D5" s="262"/>
      <c r="E5" s="238" t="s">
        <v>273</v>
      </c>
      <c r="F5" s="240"/>
    </row>
    <row r="6" spans="1:6" x14ac:dyDescent="0.3">
      <c r="A6" s="279"/>
      <c r="B6" s="262"/>
      <c r="C6" s="262"/>
      <c r="D6" s="262"/>
      <c r="E6" s="183"/>
      <c r="F6" s="35"/>
    </row>
    <row r="7" spans="1:6" ht="15" thickBot="1" x14ac:dyDescent="0.35">
      <c r="A7" s="279"/>
      <c r="B7" s="262"/>
      <c r="C7" s="262"/>
      <c r="D7" s="262"/>
      <c r="E7" s="199"/>
      <c r="F7" s="35"/>
    </row>
    <row r="8" spans="1:6" ht="15.6" thickTop="1" thickBot="1" x14ac:dyDescent="0.35">
      <c r="A8" s="212" t="s">
        <v>258</v>
      </c>
      <c r="B8" s="221"/>
      <c r="C8" s="206" t="s">
        <v>194</v>
      </c>
      <c r="D8" s="207"/>
      <c r="E8" s="250" t="s">
        <v>257</v>
      </c>
      <c r="F8" s="286"/>
    </row>
    <row r="9" spans="1:6" ht="15.6" thickTop="1" thickBot="1" x14ac:dyDescent="0.35">
      <c r="A9" s="213" t="s">
        <v>195</v>
      </c>
      <c r="B9" s="221"/>
      <c r="C9" s="208" t="s">
        <v>193</v>
      </c>
      <c r="D9" s="207"/>
      <c r="E9" s="250"/>
      <c r="F9" s="286"/>
    </row>
    <row r="10" spans="1:6" ht="15.6" thickTop="1" thickBot="1" x14ac:dyDescent="0.35">
      <c r="A10" s="7" t="s">
        <v>4</v>
      </c>
      <c r="B10" s="281" t="s">
        <v>0</v>
      </c>
      <c r="C10" s="282" t="s">
        <v>167</v>
      </c>
      <c r="D10" s="283"/>
      <c r="E10" s="284" t="s">
        <v>249</v>
      </c>
      <c r="F10" s="285" t="s">
        <v>3</v>
      </c>
    </row>
    <row r="11" spans="1:6" ht="15" thickBot="1" x14ac:dyDescent="0.35">
      <c r="A11" s="6"/>
      <c r="B11" s="254"/>
      <c r="C11" s="7" t="s">
        <v>1</v>
      </c>
      <c r="D11" s="7" t="s">
        <v>2</v>
      </c>
      <c r="E11" s="274"/>
      <c r="F11" s="275"/>
    </row>
    <row r="12" spans="1:6" ht="15.6" thickBot="1" x14ac:dyDescent="0.4">
      <c r="A12" s="184" t="s">
        <v>248</v>
      </c>
      <c r="B12" s="185" t="s">
        <v>249</v>
      </c>
      <c r="C12" s="185" t="s">
        <v>250</v>
      </c>
      <c r="D12" s="185" t="s">
        <v>251</v>
      </c>
      <c r="E12" s="186"/>
      <c r="F12" s="187"/>
    </row>
    <row r="14" spans="1:6" x14ac:dyDescent="0.3">
      <c r="A14" s="49" t="s">
        <v>164</v>
      </c>
    </row>
  </sheetData>
  <mergeCells count="9">
    <mergeCell ref="A1:D7"/>
    <mergeCell ref="E3:F3"/>
    <mergeCell ref="E5:F5"/>
    <mergeCell ref="B10:B11"/>
    <mergeCell ref="C10:D10"/>
    <mergeCell ref="E10:E11"/>
    <mergeCell ref="F10:F11"/>
    <mergeCell ref="E8:E9"/>
    <mergeCell ref="F8:F9"/>
  </mergeCells>
  <conditionalFormatting sqref="C12">
    <cfRule type="expression" dxfId="0" priority="1">
      <formula>$E12&gt;$C12</formula>
    </cfRule>
  </conditionalFormatting>
  <pageMargins left="0.25" right="0.25" top="0.75" bottom="0.75" header="0.3" footer="0.3"/>
  <pageSetup scale="9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I25" sqref="I25"/>
    </sheetView>
  </sheetViews>
  <sheetFormatPr defaultRowHeight="14.4" x14ac:dyDescent="0.3"/>
  <cols>
    <col min="1" max="1" width="11.109375" customWidth="1"/>
    <col min="2" max="2" width="11.88671875" customWidth="1"/>
    <col min="3" max="3" width="14.5546875" customWidth="1"/>
    <col min="7" max="7" width="9.33203125" customWidth="1"/>
  </cols>
  <sheetData>
    <row r="1" spans="1:7" x14ac:dyDescent="0.3">
      <c r="A1" s="287" t="s">
        <v>200</v>
      </c>
      <c r="B1" s="288"/>
      <c r="C1" s="288"/>
      <c r="D1" s="288"/>
      <c r="E1" s="288"/>
      <c r="F1" s="288"/>
      <c r="G1" s="288"/>
    </row>
    <row r="2" spans="1:7" ht="15" thickBot="1" x14ac:dyDescent="0.35">
      <c r="A2" s="110"/>
    </row>
    <row r="3" spans="1:7" ht="15" thickBot="1" x14ac:dyDescent="0.35">
      <c r="A3" s="290" t="s">
        <v>196</v>
      </c>
      <c r="B3" s="289" t="s">
        <v>197</v>
      </c>
      <c r="C3" s="233"/>
    </row>
    <row r="4" spans="1:7" ht="63" customHeight="1" thickBot="1" x14ac:dyDescent="0.35">
      <c r="A4" s="291"/>
      <c r="B4" s="113" t="s">
        <v>198</v>
      </c>
      <c r="C4" s="114" t="s">
        <v>199</v>
      </c>
    </row>
    <row r="5" spans="1:7" x14ac:dyDescent="0.3">
      <c r="A5" s="116">
        <v>5</v>
      </c>
      <c r="B5" s="117">
        <v>7.0000000000000001E-3</v>
      </c>
      <c r="C5" s="118">
        <v>2.3E-2</v>
      </c>
    </row>
    <row r="6" spans="1:7" x14ac:dyDescent="0.3">
      <c r="A6" s="111">
        <v>5.0999999999999996</v>
      </c>
      <c r="B6" s="95">
        <v>7.0000000000000001E-3</v>
      </c>
      <c r="C6" s="97">
        <v>2.4E-2</v>
      </c>
    </row>
    <row r="7" spans="1:7" x14ac:dyDescent="0.3">
      <c r="A7" s="111">
        <v>5.2</v>
      </c>
      <c r="B7" s="95">
        <v>8.0000000000000002E-3</v>
      </c>
      <c r="C7" s="97">
        <v>2.5000000000000001E-2</v>
      </c>
    </row>
    <row r="8" spans="1:7" x14ac:dyDescent="0.3">
      <c r="A8" s="111">
        <v>5.3</v>
      </c>
      <c r="B8" s="95">
        <v>8.9999999999999993E-3</v>
      </c>
      <c r="C8" s="97">
        <v>2.7E-2</v>
      </c>
    </row>
    <row r="9" spans="1:7" x14ac:dyDescent="0.3">
      <c r="A9" s="111">
        <v>5.4</v>
      </c>
      <c r="B9" s="95">
        <v>0.01</v>
      </c>
      <c r="C9" s="97">
        <v>2.9000000000000001E-2</v>
      </c>
    </row>
    <row r="10" spans="1:7" x14ac:dyDescent="0.3">
      <c r="A10" s="111">
        <v>5.5</v>
      </c>
      <c r="B10" s="95">
        <v>1.0999999999999999E-2</v>
      </c>
      <c r="C10" s="97">
        <v>3.1E-2</v>
      </c>
    </row>
    <row r="11" spans="1:7" x14ac:dyDescent="0.3">
      <c r="A11" s="111">
        <v>5.6</v>
      </c>
      <c r="B11" s="95">
        <v>1.2E-2</v>
      </c>
      <c r="C11" s="97">
        <v>3.3000000000000002E-2</v>
      </c>
    </row>
    <row r="12" spans="1:7" x14ac:dyDescent="0.3">
      <c r="A12" s="111">
        <v>5.7</v>
      </c>
      <c r="B12" s="95">
        <v>1.4E-2</v>
      </c>
      <c r="C12" s="105">
        <v>3.5999999999999997E-2</v>
      </c>
    </row>
    <row r="13" spans="1:7" x14ac:dyDescent="0.3">
      <c r="A13" s="111">
        <v>5.8</v>
      </c>
      <c r="B13" s="95">
        <v>1.4999999999999999E-2</v>
      </c>
      <c r="C13" s="97">
        <v>3.9E-2</v>
      </c>
    </row>
    <row r="14" spans="1:7" x14ac:dyDescent="0.3">
      <c r="A14" s="119">
        <v>5.9</v>
      </c>
      <c r="B14" s="115">
        <v>1.7999999999999999E-2</v>
      </c>
      <c r="C14" s="120">
        <v>4.2999999999999997E-2</v>
      </c>
    </row>
    <row r="15" spans="1:7" x14ac:dyDescent="0.3">
      <c r="A15" s="119">
        <v>6</v>
      </c>
      <c r="B15" s="115">
        <v>0.02</v>
      </c>
      <c r="C15" s="120">
        <v>4.7E-2</v>
      </c>
    </row>
    <row r="16" spans="1:7" x14ac:dyDescent="0.3">
      <c r="A16" s="121">
        <v>6.1</v>
      </c>
      <c r="B16" s="115">
        <v>2.4E-2</v>
      </c>
      <c r="C16" s="120">
        <v>5.1999999999999998E-2</v>
      </c>
    </row>
    <row r="17" spans="1:3" x14ac:dyDescent="0.3">
      <c r="A17" s="121">
        <v>6.2</v>
      </c>
      <c r="B17" s="115">
        <v>2.8000000000000001E-2</v>
      </c>
      <c r="C17" s="120">
        <v>5.8999999999999997E-2</v>
      </c>
    </row>
    <row r="18" spans="1:3" x14ac:dyDescent="0.3">
      <c r="A18" s="121">
        <v>6.3</v>
      </c>
      <c r="B18" s="115">
        <v>3.3000000000000002E-2</v>
      </c>
      <c r="C18" s="120">
        <v>6.6000000000000003E-2</v>
      </c>
    </row>
    <row r="19" spans="1:3" x14ac:dyDescent="0.3">
      <c r="A19" s="121">
        <v>6.4</v>
      </c>
      <c r="B19" s="115">
        <v>0.04</v>
      </c>
      <c r="C19" s="120">
        <v>7.3999999999999996E-2</v>
      </c>
    </row>
    <row r="20" spans="1:3" x14ac:dyDescent="0.3">
      <c r="A20" s="121">
        <v>6.5</v>
      </c>
      <c r="B20" s="115">
        <v>0.05</v>
      </c>
      <c r="C20" s="120">
        <v>0.1</v>
      </c>
    </row>
    <row r="21" spans="1:3" x14ac:dyDescent="0.3">
      <c r="A21" s="121">
        <v>7</v>
      </c>
      <c r="B21" s="115">
        <v>0.05</v>
      </c>
      <c r="C21" s="120">
        <v>0.1</v>
      </c>
    </row>
    <row r="22" spans="1:3" x14ac:dyDescent="0.3">
      <c r="A22" s="121">
        <v>7.5</v>
      </c>
      <c r="B22" s="115">
        <v>0.05</v>
      </c>
      <c r="C22" s="120">
        <v>0.1</v>
      </c>
    </row>
    <row r="23" spans="1:3" x14ac:dyDescent="0.3">
      <c r="A23" s="121">
        <v>8</v>
      </c>
      <c r="B23" s="115">
        <v>0.05</v>
      </c>
      <c r="C23" s="120">
        <v>0.1</v>
      </c>
    </row>
    <row r="24" spans="1:3" x14ac:dyDescent="0.3">
      <c r="A24" s="121">
        <v>8.5</v>
      </c>
      <c r="B24" s="115">
        <v>0.05</v>
      </c>
      <c r="C24" s="120">
        <v>0.1</v>
      </c>
    </row>
    <row r="25" spans="1:3" ht="15" thickBot="1" x14ac:dyDescent="0.35">
      <c r="A25" s="122">
        <v>9</v>
      </c>
      <c r="B25" s="123">
        <v>0.05</v>
      </c>
      <c r="C25" s="124">
        <v>0.1</v>
      </c>
    </row>
    <row r="26" spans="1:3" ht="16.2" x14ac:dyDescent="0.3">
      <c r="A26" s="112" t="s">
        <v>201</v>
      </c>
    </row>
    <row r="27" spans="1:3" ht="16.2" x14ac:dyDescent="0.3">
      <c r="A27" s="112" t="s">
        <v>202</v>
      </c>
    </row>
    <row r="28" spans="1:3" x14ac:dyDescent="0.3">
      <c r="A28" s="112"/>
    </row>
  </sheetData>
  <mergeCells count="3">
    <mergeCell ref="A1:G1"/>
    <mergeCell ref="B3:C3"/>
    <mergeCell ref="A3:A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SharedContentType xmlns="Microsoft.SharePoint.Taxonomy.ContentTypeSync" SourceId="85a7ac07-ab73-4fc2-8369-0bd908e476e7" ContentTypeId="0x010100EA5EA32CF4385549BFA194A0FF8BD22E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he City of Calgary Document" ma:contentTypeID="0x010100EA5EA32CF4385549BFA194A0FF8BD22E00713D3C4779860749AF9E5DF47E7D0405" ma:contentTypeVersion="8" ma:contentTypeDescription="" ma:contentTypeScope="" ma:versionID="805668af7e85cc546abd65975ca82f33">
  <xsd:schema xmlns:xsd="http://www.w3.org/2001/XMLSchema" xmlns:xs="http://www.w3.org/2001/XMLSchema" xmlns:p="http://schemas.microsoft.com/office/2006/metadata/properties" xmlns:ns2="c4fe4be5-56f4-467e-b4a4-a4b064910afa" xmlns:ns3="3b341044-0cd2-4806-a9f6-495c3fa5e2e2" xmlns:ns4="1c905b94-56aa-4d3a-adc2-fbcde3a8a0b1" xmlns:ns5="b000183b-e1be-4f03-a4c8-e535d0be7803" xmlns:ns6="e581e1af-00ea-413a-8e75-837892944e8f" targetNamespace="http://schemas.microsoft.com/office/2006/metadata/properties" ma:root="true" ma:fieldsID="7c5700a4f5f1af91dfbdde38bb42b19f" ns2:_="" ns3:_="" ns4:_="" ns5:_="" ns6:_="">
    <xsd:import namespace="c4fe4be5-56f4-467e-b4a4-a4b064910afa"/>
    <xsd:import namespace="3b341044-0cd2-4806-a9f6-495c3fa5e2e2"/>
    <xsd:import namespace="1c905b94-56aa-4d3a-adc2-fbcde3a8a0b1"/>
    <xsd:import namespace="b000183b-e1be-4f03-a4c8-e535d0be7803"/>
    <xsd:import namespace="e581e1af-00ea-413a-8e75-837892944e8f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escription1" minOccurs="0"/>
                <xsd:element ref="ns2:_dlc_DocId" minOccurs="0"/>
                <xsd:element ref="ns2:_dlc_DocIdUrl" minOccurs="0"/>
                <xsd:element ref="ns2:_dlc_DocIdPersistId" minOccurs="0"/>
                <xsd:element ref="ns3:Content_x0020_ClassificationTaxHTField1" minOccurs="0"/>
                <xsd:element ref="ns3:COCIS_x0020_KeywordsTaxHTField0" minOccurs="0"/>
                <xsd:element ref="ns4:Document_x0020_CategoryTaxHTField0" minOccurs="0"/>
                <xsd:element ref="ns5:fdb4a996203346eb9cb69409afff9ae0" minOccurs="0"/>
                <xsd:element ref="ns6:Ol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e4be5-56f4-467e-b4a4-a4b064910af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7eb5aed8-fa55-4087-9d7c-5373d1548adf}" ma:internalName="TaxCatchAll" ma:showField="CatchAllData" ma:web="9e30fa77-001b-49d5-9da1-de3ed4bcdf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7eb5aed8-fa55-4087-9d7c-5373d1548adf}" ma:internalName="TaxCatchAllLabel" ma:readOnly="true" ma:showField="CatchAllDataLabel" ma:web="9e30fa77-001b-49d5-9da1-de3ed4bcdf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scription1" ma:index="10" nillable="true" ma:displayName="Description" ma:description="Description field to elaborate the purpose of this item." ma:internalName="Description1">
      <xsd:simpleType>
        <xsd:restriction base="dms:Note">
          <xsd:maxLength value="255"/>
        </xsd:restriction>
      </xsd:simple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41044-0cd2-4806-a9f6-495c3fa5e2e2" elementFormDefault="qualified">
    <xsd:import namespace="http://schemas.microsoft.com/office/2006/documentManagement/types"/>
    <xsd:import namespace="http://schemas.microsoft.com/office/infopath/2007/PartnerControls"/>
    <xsd:element name="Content_x0020_ClassificationTaxHTField1" ma:index="14" nillable="true" ma:displayName="Content Classification_1" ma:hidden="true" ma:internalName="Content_x0020_ClassificationTaxHTField1">
      <xsd:simpleType>
        <xsd:restriction base="dms:Note"/>
      </xsd:simpleType>
    </xsd:element>
    <xsd:element name="COCIS_x0020_KeywordsTaxHTField0" ma:index="16" nillable="true" ma:taxonomy="true" ma:internalName="COCIS_x0020_KeywordsTaxHTField0" ma:taxonomyFieldName="COCIS_x0020_Keywords" ma:displayName="COCIS Keywords" ma:default="" ma:fieldId="{593ecbb7-08b9-4baf-805b-9ab7856d328b}" ma:taxonomyMulti="true" ma:sspId="85a7ac07-ab73-4fc2-8369-0bd908e476e7" ma:termSetId="e4fd5add-ea06-4909-9630-a248fec1a65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05b94-56aa-4d3a-adc2-fbcde3a8a0b1" elementFormDefault="qualified">
    <xsd:import namespace="http://schemas.microsoft.com/office/2006/documentManagement/types"/>
    <xsd:import namespace="http://schemas.microsoft.com/office/infopath/2007/PartnerControls"/>
    <xsd:element name="Document_x0020_CategoryTaxHTField0" ma:index="18" nillable="true" ma:taxonomy="true" ma:internalName="Document_x0020_CategoryTaxHTField0" ma:taxonomyFieldName="Document_x0020_Category" ma:displayName="Document Category" ma:default="" ma:fieldId="{2a5aac9a-77fd-4925-9c02-e45c860076e5}" ma:taxonomyMulti="true" ma:sspId="85a7ac07-ab73-4fc2-8369-0bd908e476e7" ma:termSetId="58f983ec-c6ad-4005-a71a-560397a9d0fb" ma:anchorId="157cc4fa-ad5a-46a5-98d6-53c5bb4d753c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0183b-e1be-4f03-a4c8-e535d0be7803" elementFormDefault="qualified">
    <xsd:import namespace="http://schemas.microsoft.com/office/2006/documentManagement/types"/>
    <xsd:import namespace="http://schemas.microsoft.com/office/infopath/2007/PartnerControls"/>
    <xsd:element name="fdb4a996203346eb9cb69409afff9ae0" ma:index="20" nillable="true" ma:displayName="Content Classification_0" ma:hidden="true" ma:internalName="fdb4a996203346eb9cb69409afff9ae0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81e1af-00ea-413a-8e75-837892944e8f" elementFormDefault="qualified">
    <xsd:import namespace="http://schemas.microsoft.com/office/2006/documentManagement/types"/>
    <xsd:import namespace="http://schemas.microsoft.com/office/infopath/2007/PartnerControls"/>
    <xsd:element name="OldUrl" ma:index="21" nillable="true" ma:displayName="OldUrl" ma:internalName="OldUrl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_x0020_ClassificationTaxHTField1 xmlns="3b341044-0cd2-4806-a9f6-495c3fa5e2e2" xsi:nil="true"/>
    <Description1 xmlns="c4fe4be5-56f4-467e-b4a4-a4b064910afa" xsi:nil="true"/>
    <Document_x0020_CategoryTaxHTField0 xmlns="1c905b94-56aa-4d3a-adc2-fbcde3a8a0b1">
      <Terms xmlns="http://schemas.microsoft.com/office/infopath/2007/PartnerControls"/>
    </Document_x0020_CategoryTaxHTField0>
    <OldUrl xmlns="e581e1af-00ea-413a-8e75-837892944e8f" xsi:nil="true"/>
    <COCIS_x0020_KeywordsTaxHTField0 xmlns="3b341044-0cd2-4806-a9f6-495c3fa5e2e2">
      <Terms xmlns="http://schemas.microsoft.com/office/infopath/2007/PartnerControls"/>
    </COCIS_x0020_KeywordsTaxHTField0>
    <TaxCatchAll xmlns="c4fe4be5-56f4-467e-b4a4-a4b064910afa"/>
    <fdb4a996203346eb9cb69409afff9ae0 xmlns="b000183b-e1be-4f03-a4c8-e535d0be7803" xsi:nil="true"/>
  </documentManagement>
</p:properties>
</file>

<file path=customXml/itemProps1.xml><?xml version="1.0" encoding="utf-8"?>
<ds:datastoreItem xmlns:ds="http://schemas.openxmlformats.org/officeDocument/2006/customXml" ds:itemID="{6BB43AF2-9744-452B-B088-8691481C88E3}"/>
</file>

<file path=customXml/itemProps2.xml><?xml version="1.0" encoding="utf-8"?>
<ds:datastoreItem xmlns:ds="http://schemas.openxmlformats.org/officeDocument/2006/customXml" ds:itemID="{964792F4-99DB-44C2-8303-71078019CAC9}"/>
</file>

<file path=customXml/itemProps3.xml><?xml version="1.0" encoding="utf-8"?>
<ds:datastoreItem xmlns:ds="http://schemas.openxmlformats.org/officeDocument/2006/customXml" ds:itemID="{02F5F9BD-772D-4BE0-BF40-17EF8EA25790}"/>
</file>

<file path=customXml/itemProps4.xml><?xml version="1.0" encoding="utf-8"?>
<ds:datastoreItem xmlns:ds="http://schemas.openxmlformats.org/officeDocument/2006/customXml" ds:itemID="{652ADE3A-5F27-4BAB-95AC-51D67570C8B2}"/>
</file>

<file path=customXml/itemProps5.xml><?xml version="1.0" encoding="utf-8"?>
<ds:datastoreItem xmlns:ds="http://schemas.openxmlformats.org/officeDocument/2006/customXml" ds:itemID="{64007490-D03B-4E38-99BC-D1E6DFB94D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Introduction</vt:lpstr>
      <vt:lpstr>Required Test</vt:lpstr>
      <vt:lpstr>PAHs</vt:lpstr>
      <vt:lpstr>Pesticides</vt:lpstr>
      <vt:lpstr>Trace Organics</vt:lpstr>
      <vt:lpstr>Organics</vt:lpstr>
      <vt:lpstr>Pharmaceutical</vt:lpstr>
      <vt:lpstr>Toxicity</vt:lpstr>
      <vt:lpstr>Table 1.1</vt:lpstr>
      <vt:lpstr>Table 1.2</vt:lpstr>
      <vt:lpstr>Table 1.3</vt:lpstr>
      <vt:lpstr>Table 1.4</vt:lpstr>
      <vt:lpstr>Table 1.6</vt:lpstr>
      <vt:lpstr>Table 1.7</vt:lpstr>
    </vt:vector>
  </TitlesOfParts>
  <Company>The City of Calgary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Bobby Chong</dc:creator>
  <cp:lastModifiedBy>gtait</cp:lastModifiedBy>
  <cp:lastPrinted>2018-11-20T18:31:25Z</cp:lastPrinted>
  <dcterms:created xsi:type="dcterms:W3CDTF">2016-08-10T19:26:44Z</dcterms:created>
  <dcterms:modified xsi:type="dcterms:W3CDTF">2019-11-25T23:43:02Z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0x010100EA5EA32CF4385549BFA194A0FF8BD22E00713D3C4779860749AF9E5DF47E7D0405</vt:lpwstr>
  </property>
  <property fmtid="{D5CDD505-2E9C-101B-9397-08002B2CF9AE}" pid="3" name="COCIS Keywords">
    <vt:lpwstr/>
  </property>
  <property fmtid="{D5CDD505-2E9C-101B-9397-08002B2CF9AE}" pid="4" name="Document Category">
    <vt:lpwstr/>
  </property>
</Properties>
</file>