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61FBA454-1FD7-4002-B768-0CA5ADB4F863}" xr6:coauthVersionLast="47" xr6:coauthVersionMax="47" xr10:uidLastSave="{00000000-0000-0000-0000-000000000000}"/>
  <workbookProtection workbookAlgorithmName="SHA-512" workbookHashValue="tVqP8Je1f1RhILtdm40X00yvAI7Euwp3iM8nw6MBe7MKk1RlqoG5ZbTRw9XE+N+udFbtglgBwBVOGxR1HwXPdA==" workbookSaltValue="4T415dPM+bT4Z8nIY9zdR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dXdata!$A$16:$AH$93</definedName>
    <definedName name="DATA" localSheetId="3">'dXdata - Annual'!$F$12:$I$46</definedName>
    <definedName name="DATA" localSheetId="2">'dXdata - Monthly'!$F$12:$CE$46</definedName>
    <definedName name="DATES" localSheetId="5">dXdata!$A$16:$A$93</definedName>
    <definedName name="DATES" localSheetId="3">'dXdata - Annual'!$F$12:$I$12</definedName>
    <definedName name="DATES" localSheetId="2">'dXdata - Monthly'!$F$12:$CE$12</definedName>
    <definedName name="IDS" localSheetId="5">dXdata!$B$7:$AH$7</definedName>
    <definedName name="IDS" localSheetId="3">'dXdata - Annual'!$B$7:$AH$7</definedName>
    <definedName name="IDS" localSheetId="2">'dXdata - Monthly'!$B$7:$AH$7</definedName>
    <definedName name="OBS" localSheetId="5">dXdata!$B$16:$AH$93</definedName>
    <definedName name="OBS" localSheetId="3">'dXdata - Annual'!$F$13:$I$46</definedName>
    <definedName name="OBS" localSheetId="2">'dXdata - Monthly'!$F$13:$CE$46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 l="1"/>
  <c r="Y36" i="1"/>
  <c r="Z36" i="1"/>
  <c r="X37" i="1"/>
  <c r="Y37" i="1"/>
  <c r="Z37" i="1"/>
  <c r="X38" i="1"/>
  <c r="Y38" i="1"/>
  <c r="Z38" i="1"/>
  <c r="X39" i="1"/>
  <c r="Y39" i="1"/>
  <c r="Z39" i="1"/>
  <c r="X28" i="1"/>
  <c r="Y28" i="1"/>
  <c r="Z28" i="1"/>
  <c r="X29" i="1"/>
  <c r="Y29" i="1"/>
  <c r="Z29" i="1"/>
  <c r="X30" i="1"/>
  <c r="Y30" i="1"/>
  <c r="Z30" i="1"/>
  <c r="X31" i="1"/>
  <c r="Y31" i="1"/>
  <c r="Z31" i="1"/>
  <c r="X32" i="1"/>
  <c r="Y32" i="1"/>
  <c r="Z32" i="1"/>
  <c r="X33" i="1"/>
  <c r="Y33" i="1"/>
  <c r="Z33" i="1"/>
  <c r="X34" i="1"/>
  <c r="Y34" i="1"/>
  <c r="Z34" i="1"/>
  <c r="X24" i="1"/>
  <c r="Y24" i="1"/>
  <c r="Z24" i="1"/>
  <c r="X25" i="1"/>
  <c r="Y25" i="1"/>
  <c r="Z25" i="1"/>
  <c r="X26" i="1"/>
  <c r="Y26" i="1"/>
  <c r="Z26" i="1"/>
  <c r="X17" i="1"/>
  <c r="Y17" i="1"/>
  <c r="Z17" i="1"/>
  <c r="X18" i="1"/>
  <c r="Y18" i="1"/>
  <c r="Z18" i="1"/>
  <c r="X19" i="1"/>
  <c r="Y19" i="1"/>
  <c r="Z19" i="1"/>
  <c r="X20" i="1"/>
  <c r="Y20" i="1"/>
  <c r="Z20" i="1"/>
  <c r="X21" i="1"/>
  <c r="Y21" i="1"/>
  <c r="Z21" i="1"/>
  <c r="X22" i="1"/>
  <c r="Y22" i="1"/>
  <c r="Z22" i="1"/>
  <c r="X14" i="1"/>
  <c r="Y14" i="1"/>
  <c r="Z14" i="1"/>
  <c r="X15" i="1"/>
  <c r="Y15" i="1"/>
  <c r="Z15" i="1"/>
  <c r="X5" i="1"/>
  <c r="Y5" i="1"/>
  <c r="Z5" i="1"/>
  <c r="X6" i="1"/>
  <c r="Y6" i="1"/>
  <c r="Z6" i="1"/>
  <c r="X7" i="1"/>
  <c r="Y7" i="1"/>
  <c r="Z7" i="1"/>
  <c r="X8" i="1"/>
  <c r="Y8" i="1"/>
  <c r="Z8" i="1"/>
  <c r="X9" i="1"/>
  <c r="Y9" i="1"/>
  <c r="Z9" i="1"/>
  <c r="X10" i="1"/>
  <c r="Y10" i="1"/>
  <c r="Z10" i="1"/>
  <c r="X11" i="1"/>
  <c r="Y11" i="1"/>
  <c r="Z11" i="1"/>
  <c r="X12" i="1"/>
  <c r="Y12" i="1"/>
  <c r="Z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<sst xmlns="http://schemas.openxmlformats.org/spreadsheetml/2006/main" count="654" uniqueCount="264">
  <si>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</si>
  <si>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</si>
  <si>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</si>
  <si>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</si>
  <si>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</si>
  <si>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</si>
  <si>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</si>
  <si>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</si>
  <si>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</si>
  <si>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</si>
  <si>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</si>
  <si>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</si>
  <si>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</si>
  <si>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</si>
  <si>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</si>
  <si>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</si>
  <si>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</si>
  <si>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</si>
  <si>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</si>
  <si>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</si>
  <si>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</si>
  <si>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</si>
  <si>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</si>
  <si>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</si>
  <si>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</si>
  <si>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</si>
  <si>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</si>
  <si>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</si>
  <si>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</si>
  <si>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</si>
  <si>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</si>
  <si>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</si>
  <si>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</si>
  <si>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</si>
  <si>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</si>
  <si>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</si>
  <si>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</si>
  <si>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</si>
  <si>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</si>
  <si>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</si>
  <si>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</si>
  <si>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</si>
  <si>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</si>
  <si>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</si>
  <si>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</si>
  <si>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</si>
  <si>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</si>
  <si>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</si>
  <si>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</si>
  <si>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</si>
  <si>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</si>
  <si>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</si>
  <si>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</si>
  <si>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</si>
  <si>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</si>
  <si>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</si>
  <si>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</si>
  <si>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</si>
  <si>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</si>
  <si>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</si>
  <si>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</si>
  <si>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</si>
  <si>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</si>
  <si>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</si>
  <si>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</si>
  <si>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</si>
  <si>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</si>
  <si>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</si>
  <si>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</si>
  <si>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</si>
  <si>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</si>
  <si>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</si>
  <si>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</si>
  <si>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</si>
  <si>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</si>
  <si>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</si>
  <si>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</si>
  <si>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</si>
  <si>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</si>
  <si>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</si>
  <si>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</si>
  <si>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</si>
  <si>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</si>
  <si>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</si>
  <si>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</si>
  <si>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</si>
  <si>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</si>
  <si>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</si>
  <si>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</si>
  <si>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</si>
  <si>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</si>
  <si>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</si>
  <si>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</si>
  <si>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</si>
  <si>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</si>
  <si>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</si>
  <si>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</si>
  <si>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</si>
  <si>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</si>
  <si>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</si>
  <si>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</si>
  <si>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</si>
  <si>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</si>
  <si>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</si>
  <si>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</si>
  <si>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</si>
  <si>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</si>
  <si>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</si>
  <si>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</si>
  <si>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</si>
  <si>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</si>
  <si>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</si>
  <si>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</si>
  <si>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</si>
  <si>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</si>
  <si>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</si>
  <si>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</si>
  <si>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</si>
  <si>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</si>
  <si>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</si>
  <si>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</si>
  <si>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</si>
  <si>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</si>
  <si>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</si>
  <si>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</si>
  <si>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</si>
  <si>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</si>
  <si>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</si>
  <si>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</si>
  <si>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</si>
  <si>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</si>
  <si>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</si>
  <si>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</si>
  <si>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</si>
  <si>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</si>
  <si>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</si>
  <si>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</si>
  <si>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</si>
  <si>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</si>
  <si>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</si>
  <si>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</si>
  <si>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</si>
  <si>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</si>
  <si>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</si>
  <si>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</si>
  <si>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</si>
  <si>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</si>
  <si>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</si>
  <si>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</si>
  <si>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</si>
  <si>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</si>
  <si>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</si>
  <si>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</si>
  <si>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</si>
  <si>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</si>
  <si>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</si>
  <si>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</si>
  <si>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</si>
  <si>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</si>
  <si>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</si>
  <si>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</si>
  <si>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</si>
  <si>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</si>
  <si>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</si>
  <si>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</si>
  <si>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</si>
  <si>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</si>
  <si>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</si>
  <si>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</si>
  <si>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</si>
  <si>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</si>
  <si>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</si>
  <si>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</si>
  <si>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</si>
  <si>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</si>
  <si>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</si>
  <si>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</si>
  <si>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</si>
  <si>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</si>
  <si>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</si>
  <si>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</si>
  <si>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</si>
  <si>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</si>
  <si>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</si>
  <si>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</si>
  <si>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</si>
  <si>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</si>
  <si>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</si>
  <si>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</si>
  <si>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</si>
  <si>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</si>
  <si>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</si>
  <si>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</si>
  <si>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</si>
  <si>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</si>
  <si>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</si>
  <si>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</si>
  <si>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</si>
  <si>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</si>
  <si>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</si>
  <si>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</si>
  <si>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</si>
  <si>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</si>
  <si>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</si>
  <si>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</si>
  <si>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</si>
  <si>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</si>
  <si>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</si>
  <si>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</si>
  <si>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</si>
  <si>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</si>
  <si>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</si>
  <si>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</si>
  <si>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</si>
  <si>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</si>
  <si>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</si>
  <si>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</si>
  <si>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</si>
  <si>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</si>
  <si>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</si>
  <si>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</si>
  <si>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</si>
  <si>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</si>
  <si>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</si>
  <si>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</si>
  <si>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</si>
  <si>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</si>
  <si>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</si>
  <si>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</si>
  <si>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</si>
  <si>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</si>
  <si>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</si>
  <si>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</si>
  <si>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</si>
  <si>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</si>
  <si>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</si>
  <si>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</si>
  <si>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</si>
  <si>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</si>
  <si>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</si>
  <si>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</si>
  <si>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</si>
  <si>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</si>
  <si>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</si>
  <si>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</si>
  <si>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</si>
  <si>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</si>
  <si>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</si>
  <si>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</si>
  <si>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</si>
  <si>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</si>
  <si>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</si>
  <si>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</si>
  <si>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</si>
  <si>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</si>
  <si>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</si>
  <si>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</si>
  <si>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r>
      <t xml:space="preserve">  City of Calgary Total Value of Building Permits ($millions) </t>
    </r>
    <r>
      <rPr>
        <vertAlign val="superscript"/>
        <sz val="10"/>
        <color theme="1"/>
        <rFont val="Arial"/>
        <family val="2"/>
      </rPr>
      <t>Note 5</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</si>
  <si>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</si>
  <si>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</si>
  <si>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</si>
  <si>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June 2023</t>
  </si>
  <si>
    <t>Updated by Corporate Economics on July 18, 2023</t>
  </si>
  <si>
    <t xml:space="preserve">Note 5. The total values of building permits for 2021 annual, 2022 annual and 2022 monthly were updated to reflect the data revision provided by Business Planning &amp; Performance Measurement, The City of Calgary as of July 4,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</si>
</sst>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254000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254000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A58"/>
  <sheetViews>
    <sheetView tabSelected="1" topLeftCell="E1" zoomScale="85" zoomScaleNormal="85" workbookViewId="0">
      <selection activeCell="Z1" sqref="Z1"/>
    </sheetView>
  </sheetViews>
  <sheetFormatPr defaultColWidth="9.1796875"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7.54296875" style="110" customWidth="1"/>
    <col min="9" max="26" width="7.81640625" style="110" customWidth="1"/>
    <col min="27" max="64" width="9.1796875" style="13" customWidth="1"/>
    <col min="65" max="16384" width="9.1796875" style="13"/>
  </cols>
  <sheetData>
    <row r="1" spans="1:27" ht="27" customHeight="1" x14ac:dyDescent="0.4">
      <c r="A1" s="1"/>
      <c r="B1" s="2"/>
      <c r="C1" s="3"/>
      <c r="D1" s="3"/>
      <c r="E1" s="171" t="s">
        <v>261</v>
      </c>
      <c r="F1" s="95"/>
      <c r="G1" s="95"/>
      <c r="H1" s="95"/>
      <c r="I1" s="95"/>
      <c r="J1" s="95"/>
      <c r="K1" s="95"/>
      <c r="L1" s="95"/>
      <c r="M1" s="95"/>
      <c r="N1" s="95"/>
      <c r="O1" s="95"/>
      <c r="P1" s="95"/>
      <c r="Q1" s="95"/>
      <c r="R1" s="95"/>
      <c r="S1" s="95"/>
      <c r="T1" s="95"/>
      <c r="U1" s="95"/>
      <c r="V1" s="95"/>
      <c r="W1" s="95"/>
      <c r="X1" s="95"/>
      <c r="Y1" s="95"/>
      <c r="Z1" s="95"/>
      <c r="AA1" s="8"/>
    </row>
    <row r="2" spans="1:27"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t="s">
        <v>262</v>
      </c>
      <c r="AA2" s="8"/>
    </row>
    <row r="3" spans="1:27" s="248" customFormat="1" ht="11" thickBot="1" x14ac:dyDescent="0.4">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3">
        <v>45078</v>
      </c>
      <c r="AA3" s="54"/>
    </row>
    <row r="4" spans="1:27" s="249" customFormat="1" ht="13.5" customHeight="1" thickBot="1" x14ac:dyDescent="0.3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60"/>
      <c r="AA4" s="60"/>
    </row>
    <row r="5" spans="1:27" s="249" customFormat="1" ht="16.5" customHeight="1" x14ac:dyDescent="0.25">
      <c r="A5" s="111">
        <v>1</v>
      </c>
      <c r="B5" s="112" t="s">
        <v>6</v>
      </c>
      <c r="C5" s="113" t="s">
        <v>7</v>
      </c>
      <c r="D5" s="114"/>
      <c r="E5" s="123" t="s">
        <v>231</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201">
        <f>'dXdata - Monthly'!CE16/100</f>
        <v>5.7999999999999996E-2</v>
      </c>
      <c r="AA5" s="60"/>
    </row>
    <row r="6" spans="1:27" s="249" customFormat="1" ht="16.5" customHeight="1" x14ac:dyDescent="0.25">
      <c r="A6" s="62">
        <v>2</v>
      </c>
      <c r="B6" s="63" t="s">
        <v>8</v>
      </c>
      <c r="C6" s="64" t="s">
        <v>9</v>
      </c>
      <c r="D6" s="65"/>
      <c r="E6" s="77" t="s">
        <v>249</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202">
        <f>'dXdata - Monthly'!CE17/100</f>
        <v>5.2000000000000005E-2</v>
      </c>
      <c r="AA6" s="60"/>
    </row>
    <row r="7" spans="1:27" s="249" customFormat="1" ht="16.5" customHeight="1" x14ac:dyDescent="0.25">
      <c r="A7" s="111">
        <v>3</v>
      </c>
      <c r="B7" s="112" t="s">
        <v>10</v>
      </c>
      <c r="C7" s="113" t="s">
        <v>11</v>
      </c>
      <c r="D7" s="114"/>
      <c r="E7" s="123" t="s">
        <v>232</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2">
        <f>'dXdata - Monthly'!CE18</f>
        <v>966</v>
      </c>
      <c r="AA7" s="60"/>
    </row>
    <row r="8" spans="1:27" s="250" customFormat="1" ht="31.5" customHeight="1" x14ac:dyDescent="0.25">
      <c r="A8" s="62">
        <v>4</v>
      </c>
      <c r="B8" s="66" t="s">
        <v>12</v>
      </c>
      <c r="C8" s="66" t="s">
        <v>13</v>
      </c>
      <c r="D8" s="67"/>
      <c r="E8" s="77" t="s">
        <v>233</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39560</v>
      </c>
      <c r="X8" s="219">
        <f>'dXdata - Monthly'!CC19</f>
        <v>38580</v>
      </c>
      <c r="Y8" s="219" t="e">
        <f>'dXdata - Monthly'!CD19</f>
        <v>#N/A</v>
      </c>
      <c r="Z8" s="220" t="e">
        <f>'dXdata - Monthly'!CE19</f>
        <v>#N/A</v>
      </c>
      <c r="AA8" s="68"/>
    </row>
    <row r="9" spans="1:27" s="249" customFormat="1" ht="16.5" customHeight="1" x14ac:dyDescent="0.25">
      <c r="A9" s="111">
        <v>5</v>
      </c>
      <c r="B9" s="112" t="s">
        <v>14</v>
      </c>
      <c r="C9" s="113" t="s">
        <v>15</v>
      </c>
      <c r="D9" s="114"/>
      <c r="E9" s="123" t="s">
        <v>234</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-0.32606473594548563</v>
      </c>
      <c r="X9" s="222">
        <f>'dXdata - Monthly'!CC20/100</f>
        <v>-0.3037357877639415</v>
      </c>
      <c r="Y9" s="222" t="e">
        <f>'dXdata - Monthly'!CD20/100</f>
        <v>#N/A</v>
      </c>
      <c r="Z9" s="223" t="e">
        <f>'dXdata - Monthly'!CE20/100</f>
        <v>#N/A</v>
      </c>
      <c r="AA9" s="60"/>
    </row>
    <row r="10" spans="1:27" s="249" customFormat="1" ht="31.5" customHeight="1" x14ac:dyDescent="0.25">
      <c r="A10" s="62">
        <v>6</v>
      </c>
      <c r="B10" s="63" t="s">
        <v>16</v>
      </c>
      <c r="C10" s="64" t="s">
        <v>13</v>
      </c>
      <c r="D10" s="65"/>
      <c r="E10" s="77" t="s">
        <v>235</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12370</v>
      </c>
      <c r="X10" s="219">
        <f>'dXdata - Monthly'!CC21</f>
        <v>12050</v>
      </c>
      <c r="Y10" s="219" t="e">
        <f>'dXdata - Monthly'!CD21</f>
        <v>#N/A</v>
      </c>
      <c r="Z10" s="220" t="e">
        <f>'dXdata - Monthly'!CE21</f>
        <v>#N/A</v>
      </c>
      <c r="AA10" s="60"/>
    </row>
    <row r="11" spans="1:27" s="251" customFormat="1" ht="16.5" customHeight="1" x14ac:dyDescent="0.25">
      <c r="A11" s="111">
        <v>7</v>
      </c>
      <c r="B11" s="112" t="s">
        <v>17</v>
      </c>
      <c r="C11" s="113" t="s">
        <v>15</v>
      </c>
      <c r="D11" s="114"/>
      <c r="E11" s="123" t="s">
        <v>234</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-0.31958195819581958</v>
      </c>
      <c r="X11" s="222">
        <f>'dXdata - Monthly'!CC22/100</f>
        <v>-0.28016726403823178</v>
      </c>
      <c r="Y11" s="222" t="e">
        <f>'dXdata - Monthly'!CD22/100</f>
        <v>#N/A</v>
      </c>
      <c r="Z11" s="223" t="e">
        <f>'dXdata - Monthly'!CE22/100</f>
        <v>#N/A</v>
      </c>
      <c r="AA11" s="69"/>
    </row>
    <row r="12" spans="1:27" s="249" customFormat="1" ht="16.5" customHeight="1" thickBot="1" x14ac:dyDescent="0.3">
      <c r="A12" s="62">
        <v>8</v>
      </c>
      <c r="B12" s="70" t="s">
        <v>18</v>
      </c>
      <c r="C12" s="71" t="s">
        <v>11</v>
      </c>
      <c r="D12" s="72"/>
      <c r="E12" s="199" t="s">
        <v>236</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6">
        <f>'dXdata - Monthly'!CE29</f>
        <v>1400.3468160680457</v>
      </c>
      <c r="AA12" s="60"/>
    </row>
    <row r="13" spans="1:27" s="249" customFormat="1" ht="16.5" customHeight="1" thickBot="1" x14ac:dyDescent="0.3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5"/>
      <c r="AA13" s="60"/>
    </row>
    <row r="14" spans="1:27" s="249" customFormat="1" ht="16.5" customHeight="1" x14ac:dyDescent="0.25">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8">
        <f>'dXdata - Monthly'!CE27</f>
        <v>70.25</v>
      </c>
      <c r="AA14" s="60"/>
    </row>
    <row r="15" spans="1:27" s="252" customFormat="1" ht="16.5" customHeight="1" thickBot="1" x14ac:dyDescent="0.35">
      <c r="A15" s="62">
        <v>12</v>
      </c>
      <c r="B15" s="73" t="s">
        <v>23</v>
      </c>
      <c r="C15" s="71" t="s">
        <v>21</v>
      </c>
      <c r="D15" s="74"/>
      <c r="E15" s="77" t="s">
        <v>225</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30">
        <f>'dXdata - Monthly'!CE28</f>
        <v>2.2038000000000002</v>
      </c>
      <c r="AA15" s="75"/>
    </row>
    <row r="16" spans="1:27" s="249" customFormat="1" ht="16.5" customHeight="1" thickBot="1" x14ac:dyDescent="0.3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5"/>
      <c r="AA16" s="60"/>
    </row>
    <row r="17" spans="1:27" s="249" customFormat="1" ht="16.5" customHeight="1" x14ac:dyDescent="0.25">
      <c r="A17" s="111">
        <v>14</v>
      </c>
      <c r="B17" s="122" t="s">
        <v>25</v>
      </c>
      <c r="C17" s="113" t="s">
        <v>26</v>
      </c>
      <c r="D17" s="114"/>
      <c r="E17" s="174" t="s">
        <v>238</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201">
        <f>'dXdata - Monthly'!CE14/100</f>
        <v>2.0270270270270174E-2</v>
      </c>
      <c r="AA17" s="60"/>
    </row>
    <row r="18" spans="1:27" s="249" customFormat="1" ht="16.5" customHeight="1" x14ac:dyDescent="0.25">
      <c r="A18" s="62">
        <v>15</v>
      </c>
      <c r="B18" s="63" t="s">
        <v>27</v>
      </c>
      <c r="C18" s="64" t="s">
        <v>15</v>
      </c>
      <c r="D18" s="65"/>
      <c r="E18" s="173" t="s">
        <v>237</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202">
        <f>'dXdata - Monthly'!CE15/100</f>
        <v>2.8122956180510084E-2</v>
      </c>
      <c r="AA18" s="60"/>
    </row>
    <row r="19" spans="1:27" s="249" customFormat="1" ht="16.5" customHeight="1" x14ac:dyDescent="0.25">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203">
        <f>'dXdata - Monthly'!CE23/100</f>
        <v>3.8277511961722466E-2</v>
      </c>
      <c r="AA19" s="60"/>
    </row>
    <row r="20" spans="1:27" s="249" customFormat="1" ht="17.25" customHeight="1" x14ac:dyDescent="0.25">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3.421430021060945E-2</v>
      </c>
      <c r="Y20" s="100" t="e">
        <f>'dXdata - Monthly'!CD24/100</f>
        <v>#N/A</v>
      </c>
      <c r="Z20" s="202" t="e">
        <f>'dXdata - Monthly'!CE24/100</f>
        <v>#N/A</v>
      </c>
      <c r="AA20" s="60"/>
    </row>
    <row r="21" spans="1:27" s="249" customFormat="1" ht="16.5" customHeight="1" x14ac:dyDescent="0.25">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203">
        <f>'dXdata - Monthly'!CE25/100</f>
        <v>2.7855153203342198E-3</v>
      </c>
      <c r="AA21" s="60"/>
    </row>
    <row r="22" spans="1:27" s="249" customFormat="1" ht="16.5" customHeight="1" thickBot="1" x14ac:dyDescent="0.3">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206">
        <f>'dXdata - Monthly'!CE26/100</f>
        <v>1.1340744609415809E-2</v>
      </c>
      <c r="AA22" s="60"/>
    </row>
    <row r="23" spans="1:27" s="249" customFormat="1" ht="16.5" customHeight="1" thickBot="1" x14ac:dyDescent="0.3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5"/>
      <c r="AA23" s="60"/>
    </row>
    <row r="24" spans="1:27" s="252" customFormat="1" ht="16.5" customHeight="1" x14ac:dyDescent="0.3">
      <c r="A24" s="111">
        <v>21</v>
      </c>
      <c r="B24" s="122" t="s">
        <v>37</v>
      </c>
      <c r="C24" s="113" t="s">
        <v>15</v>
      </c>
      <c r="D24" s="114"/>
      <c r="E24" s="123" t="s">
        <v>216</v>
      </c>
      <c r="F24" s="115">
        <f>'dXdata - Annual'!G30/100</f>
        <v>-5.1357210098545769E-2</v>
      </c>
      <c r="G24" s="115">
        <f>'dXdata - Annual'!H30/100</f>
        <v>5.0256668914848701E-2</v>
      </c>
      <c r="H24" s="124">
        <f>'dXdata - Annual'!I30/100</f>
        <v>3.6242770211961428E-2</v>
      </c>
      <c r="I24" s="116">
        <f>'dXdata - Monthly'!BN30/100</f>
        <v>3.0732473987659548E-2</v>
      </c>
      <c r="J24" s="117">
        <f>'dXdata - Monthly'!BO30/100</f>
        <v>3.5866174641684845E-2</v>
      </c>
      <c r="K24" s="117">
        <f>'dXdata - Monthly'!BP30/100</f>
        <v>3.3497565801134499E-2</v>
      </c>
      <c r="L24" s="117">
        <f>'dXdata - Monthly'!BQ30/100</f>
        <v>4.4975455691708799E-2</v>
      </c>
      <c r="M24" s="117">
        <f>'dXdata - Monthly'!BR30/100</f>
        <v>5.2345704080408284E-2</v>
      </c>
      <c r="N24" s="117">
        <f>'dXdata - Monthly'!BS30/100</f>
        <v>4.6121027068350751E-2</v>
      </c>
      <c r="O24" s="117">
        <f>'dXdata - Monthly'!BT30/100</f>
        <v>4.2083213163527144E-2</v>
      </c>
      <c r="P24" s="117">
        <f>'dXdata - Monthly'!BU30/100</f>
        <v>3.834067668125285E-2</v>
      </c>
      <c r="Q24" s="117">
        <f>'dXdata - Monthly'!BV30/100</f>
        <v>3.6144499788178575E-2</v>
      </c>
      <c r="R24" s="117">
        <f>'dXdata - Monthly'!BW30/100</f>
        <v>2.8424847131575115E-2</v>
      </c>
      <c r="S24" s="117">
        <f>'dXdata - Monthly'!BX30/100</f>
        <v>2.4839120761170008E-2</v>
      </c>
      <c r="T24" s="117">
        <f>'dXdata - Monthly'!BY30/100</f>
        <v>2.2519014325831366E-2</v>
      </c>
      <c r="U24" s="116">
        <f>'dXdata - Monthly'!BZ30/100</f>
        <v>3.175438805212516E-2</v>
      </c>
      <c r="V24" s="117">
        <f>'dXdata - Monthly'!CA30/100</f>
        <v>2.4843430784794673E-2</v>
      </c>
      <c r="W24" s="117">
        <f>'dXdata - Monthly'!CB30/100</f>
        <v>1.8414889827763181E-2</v>
      </c>
      <c r="X24" s="117">
        <f>'dXdata - Monthly'!CC30/100</f>
        <v>1.7486108345145635E-2</v>
      </c>
      <c r="Y24" s="117" t="e">
        <f>'dXdata - Monthly'!CD30/100</f>
        <v>#N/A</v>
      </c>
      <c r="Z24" s="201" t="e">
        <f>'dXdata - Monthly'!CE30/100</f>
        <v>#N/A</v>
      </c>
      <c r="AA24" s="75"/>
    </row>
    <row r="25" spans="1:27" s="249" customFormat="1" ht="16.5" customHeight="1" x14ac:dyDescent="0.25">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207">
        <f>'dXdata - Monthly'!CE31/100</f>
        <v>6.9500000000000006E-2</v>
      </c>
      <c r="AA25" s="60"/>
    </row>
    <row r="26" spans="1:27" s="249" customFormat="1" ht="16.5" customHeight="1" thickBot="1" x14ac:dyDescent="0.3">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208">
        <f>'dXdata - Monthly'!CE32/100</f>
        <v>0.05</v>
      </c>
      <c r="AA26" s="60"/>
    </row>
    <row r="27" spans="1:27" s="249" customFormat="1" ht="16.5" customHeight="1" thickBot="1" x14ac:dyDescent="0.3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5"/>
      <c r="AA27" s="60"/>
    </row>
    <row r="28" spans="1:27" s="249" customFormat="1" ht="16.5" customHeight="1" x14ac:dyDescent="0.25">
      <c r="A28" s="111">
        <v>25</v>
      </c>
      <c r="B28" s="122" t="s">
        <v>43</v>
      </c>
      <c r="C28" s="113" t="s">
        <v>44</v>
      </c>
      <c r="D28" s="114"/>
      <c r="E28" s="123" t="s">
        <v>252</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8.4640819999999994</v>
      </c>
      <c r="W28" s="231">
        <f>'dXdata - Monthly'!CB33</f>
        <v>8.3738589999999995</v>
      </c>
      <c r="X28" s="231">
        <f>'dXdata - Monthly'!CC33</f>
        <v>8.4455089999999995</v>
      </c>
      <c r="Y28" s="231" t="e">
        <f>'dXdata - Monthly'!CD33</f>
        <v>#N/A</v>
      </c>
      <c r="Z28" s="232" t="e">
        <f>'dXdata - Monthly'!CE33</f>
        <v>#N/A</v>
      </c>
      <c r="AA28" s="60"/>
    </row>
    <row r="29" spans="1:27" s="249" customFormat="1" ht="16.5" customHeight="1" x14ac:dyDescent="0.25">
      <c r="A29" s="62">
        <v>26</v>
      </c>
      <c r="B29" s="78" t="s">
        <v>45</v>
      </c>
      <c r="C29" s="64" t="s">
        <v>46</v>
      </c>
      <c r="D29" s="65"/>
      <c r="E29" s="77" t="s">
        <v>253</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3.4090930588283457</v>
      </c>
      <c r="W29" s="182">
        <f>'dXdata - Monthly'!CB34</f>
        <v>3.3547303253180614</v>
      </c>
      <c r="X29" s="182">
        <f>'dXdata - Monthly'!CC34</f>
        <v>3.3822548706365261</v>
      </c>
      <c r="Y29" s="182" t="e">
        <f>'dXdata - Monthly'!CD34</f>
        <v>#N/A</v>
      </c>
      <c r="Z29" s="210" t="e">
        <f>'dXdata - Monthly'!CE34</f>
        <v>#N/A</v>
      </c>
      <c r="AA29" s="60"/>
    </row>
    <row r="30" spans="1:27" s="253" customFormat="1" ht="16.5" customHeight="1" x14ac:dyDescent="0.25">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211">
        <f>'dXdata - Monthly'!CE36</f>
        <v>1239</v>
      </c>
      <c r="AA30" s="193"/>
    </row>
    <row r="31" spans="1:27" s="249" customFormat="1" ht="16.5" customHeight="1" x14ac:dyDescent="0.25">
      <c r="A31" s="62">
        <v>29</v>
      </c>
      <c r="B31" s="78" t="s">
        <v>50</v>
      </c>
      <c r="C31" s="64" t="s">
        <v>51</v>
      </c>
      <c r="D31" s="65"/>
      <c r="E31" s="77" t="s">
        <v>223</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212" t="e">
        <f>'dXdata - Monthly'!CE37</f>
        <v>#N/A</v>
      </c>
      <c r="AA31" s="60"/>
    </row>
    <row r="32" spans="1:27" s="249" customFormat="1" ht="16.5" customHeight="1" x14ac:dyDescent="0.25">
      <c r="A32" s="111">
        <v>31</v>
      </c>
      <c r="B32" s="122" t="s">
        <v>53</v>
      </c>
      <c r="C32" s="113" t="s">
        <v>52</v>
      </c>
      <c r="D32" s="114"/>
      <c r="E32" s="123" t="s">
        <v>255</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2425</v>
      </c>
      <c r="X32" s="191">
        <f>'dXdata - Monthly'!CC38</f>
        <v>2687</v>
      </c>
      <c r="Y32" s="191">
        <f>'dXdata - Monthly'!CD38</f>
        <v>3121</v>
      </c>
      <c r="Z32" s="211">
        <f>'dXdata - Monthly'!CE38</f>
        <v>3146</v>
      </c>
      <c r="AA32" s="60"/>
    </row>
    <row r="33" spans="1:27" s="249" customFormat="1" ht="16.5" customHeight="1" x14ac:dyDescent="0.25">
      <c r="A33" s="62">
        <v>32</v>
      </c>
      <c r="B33" s="78" t="s">
        <v>54</v>
      </c>
      <c r="C33" s="64" t="s">
        <v>51</v>
      </c>
      <c r="D33" s="65"/>
      <c r="E33" s="77" t="s">
        <v>254</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73.174411587205796</v>
      </c>
      <c r="X33" s="197">
        <f>'dXdata - Monthly'!CC40*100</f>
        <v>85.791826309067687</v>
      </c>
      <c r="Y33" s="197">
        <f>'dXdata - Monthly'!CD40*100</f>
        <v>85.483429197480149</v>
      </c>
      <c r="Z33" s="213">
        <f>'dXdata - Monthly'!CE40*100</f>
        <v>79.867986798679866</v>
      </c>
      <c r="AA33" s="60"/>
    </row>
    <row r="34" spans="1:27" s="249" customFormat="1" ht="16.5" customHeight="1" thickBot="1" x14ac:dyDescent="0.3">
      <c r="A34" s="111">
        <v>33</v>
      </c>
      <c r="B34" s="125" t="s">
        <v>55</v>
      </c>
      <c r="C34" s="113" t="s">
        <v>44</v>
      </c>
      <c r="D34" s="127"/>
      <c r="E34" s="128" t="s">
        <v>256</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535.96600000000001</v>
      </c>
      <c r="X34" s="157">
        <f>'dXdata - Monthly'!CC39/1000</f>
        <v>548.56500000000005</v>
      </c>
      <c r="Y34" s="157">
        <f>'dXdata - Monthly'!CD39/1000</f>
        <v>552.428</v>
      </c>
      <c r="Z34" s="214">
        <f>'dXdata - Monthly'!CE39/1000</f>
        <v>552.27300000000002</v>
      </c>
      <c r="AA34" s="60"/>
    </row>
    <row r="35" spans="1:27" s="249" customFormat="1" ht="16.5" customHeight="1" thickBot="1" x14ac:dyDescent="0.3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9"/>
      <c r="AA35" s="60"/>
    </row>
    <row r="36" spans="1:27" s="254" customFormat="1" ht="16.5" customHeight="1" x14ac:dyDescent="0.25">
      <c r="A36" s="80">
        <v>35</v>
      </c>
      <c r="B36" s="164" t="s">
        <v>57</v>
      </c>
      <c r="C36" s="164" t="s">
        <v>46</v>
      </c>
      <c r="D36" s="165"/>
      <c r="E36" s="82" t="s">
        <v>217</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10.221923126559007</v>
      </c>
      <c r="V36" s="233">
        <f>'dXdata - Monthly'!CA41</f>
        <v>10.290715570886906</v>
      </c>
      <c r="W36" s="233" t="e">
        <f>'dXdata - Monthly'!CB41</f>
        <v>#N/A</v>
      </c>
      <c r="X36" s="233" t="e">
        <f>'dXdata - Monthly'!CC41</f>
        <v>#N/A</v>
      </c>
      <c r="Y36" s="233" t="e">
        <f>'dXdata - Monthly'!CD41</f>
        <v>#N/A</v>
      </c>
      <c r="Z36" s="234" t="e">
        <f>'dXdata - Monthly'!CE41</f>
        <v>#N/A</v>
      </c>
      <c r="AA36" s="79"/>
    </row>
    <row r="37" spans="1:27" s="254" customFormat="1" ht="16.5" customHeight="1" x14ac:dyDescent="0.25">
      <c r="A37" s="79">
        <v>36</v>
      </c>
      <c r="B37" s="122" t="s">
        <v>58</v>
      </c>
      <c r="C37" s="122" t="s">
        <v>46</v>
      </c>
      <c r="D37" s="135"/>
      <c r="E37" s="136" t="s">
        <v>218</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9.0910309999999992</v>
      </c>
      <c r="X37" s="187">
        <f>'dXdata - Monthly'!CC42</f>
        <v>9.0047200000000007</v>
      </c>
      <c r="Y37" s="187">
        <f>'dXdata - Monthly'!CD42</f>
        <v>9.3555659999999996</v>
      </c>
      <c r="Z37" s="215" t="e">
        <f>'dXdata - Monthly'!CE42</f>
        <v>#N/A</v>
      </c>
      <c r="AA37" s="79"/>
    </row>
    <row r="38" spans="1:27" s="254" customFormat="1" ht="16.5" customHeight="1" x14ac:dyDescent="0.25">
      <c r="A38" s="80">
        <v>39</v>
      </c>
      <c r="B38" s="78" t="s">
        <v>59</v>
      </c>
      <c r="C38" s="78" t="s">
        <v>48</v>
      </c>
      <c r="D38" s="81"/>
      <c r="E38" s="82" t="s">
        <v>219</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216" t="e">
        <f>'dXdata - Monthly'!CE45</f>
        <v>#N/A</v>
      </c>
      <c r="AA38" s="79"/>
    </row>
    <row r="39" spans="1:27" s="254" customFormat="1" ht="16.5" customHeight="1" thickBot="1" x14ac:dyDescent="0.3">
      <c r="A39" s="79">
        <v>41</v>
      </c>
      <c r="B39" s="162" t="s">
        <v>60</v>
      </c>
      <c r="C39" s="162" t="s">
        <v>52</v>
      </c>
      <c r="D39" s="163"/>
      <c r="E39" s="163" t="s">
        <v>257</v>
      </c>
      <c r="F39" s="155">
        <f>'dXdata - Annual'!G46</f>
        <v>3420.5294536699994</v>
      </c>
      <c r="G39" s="155">
        <f>'dXdata - Annual'!H46</f>
        <v>5633.4687526600001</v>
      </c>
      <c r="H39" s="156">
        <f>'dXdata - Annual'!I46</f>
        <v>5722.11931129</v>
      </c>
      <c r="I39" s="188">
        <f>'dXdata - Monthly'!BN46</f>
        <v>371.47755496000008</v>
      </c>
      <c r="J39" s="189">
        <f>'dXdata - Monthly'!BO46</f>
        <v>374.29640311999998</v>
      </c>
      <c r="K39" s="189">
        <f>'dXdata - Monthly'!BP46</f>
        <v>601.02445710999996</v>
      </c>
      <c r="L39" s="189">
        <f>'dXdata - Monthly'!BQ46</f>
        <v>492.53127846000007</v>
      </c>
      <c r="M39" s="189">
        <f>'dXdata - Monthly'!BR46</f>
        <v>486.41103028999999</v>
      </c>
      <c r="N39" s="189">
        <f>'dXdata - Monthly'!BS46</f>
        <v>641.8489294100001</v>
      </c>
      <c r="O39" s="189">
        <f>'dXdata - Monthly'!BT46</f>
        <v>429.21197029000001</v>
      </c>
      <c r="P39" s="189">
        <f>'dXdata - Monthly'!BU46</f>
        <v>627.84232388999999</v>
      </c>
      <c r="Q39" s="189">
        <f>'dXdata - Monthly'!BV46</f>
        <v>545.83751615000006</v>
      </c>
      <c r="R39" s="189">
        <f>'dXdata - Monthly'!BW46</f>
        <v>415.97302643999996</v>
      </c>
      <c r="S39" s="189">
        <f>'dXdata - Monthly'!BX46</f>
        <v>380.51563460000011</v>
      </c>
      <c r="T39" s="189">
        <f>'dXdata - Monthly'!BY46</f>
        <v>355.1491865700001</v>
      </c>
      <c r="U39" s="188">
        <f>'dXdata - Monthly'!BZ46</f>
        <v>324.71637200000004</v>
      </c>
      <c r="V39" s="189">
        <f>'dXdata - Monthly'!CA46</f>
        <v>399.58704733000002</v>
      </c>
      <c r="W39" s="189">
        <f>'dXdata - Monthly'!CB46</f>
        <v>510.24850889000004</v>
      </c>
      <c r="X39" s="189">
        <f>'dXdata - Monthly'!CC46</f>
        <v>517.61832436999998</v>
      </c>
      <c r="Y39" s="189">
        <f>'dXdata - Monthly'!CD46</f>
        <v>583.00516502000016</v>
      </c>
      <c r="Z39" s="217">
        <f>'dXdata - Monthly'!CE46</f>
        <v>493.36864474999993</v>
      </c>
      <c r="AA39" s="79"/>
    </row>
    <row r="40" spans="1:27" s="248" customFormat="1" ht="27.75" customHeight="1" x14ac:dyDescent="0.35">
      <c r="A40" s="4"/>
      <c r="B40" s="236"/>
      <c r="C40" s="237"/>
      <c r="D40" s="237"/>
      <c r="E40" s="270" t="s">
        <v>251</v>
      </c>
      <c r="F40" s="270"/>
      <c r="G40" s="270"/>
      <c r="H40" s="270"/>
      <c r="I40" s="270"/>
      <c r="J40" s="270"/>
      <c r="K40" s="270"/>
      <c r="L40" s="270"/>
      <c r="M40" s="270"/>
      <c r="N40" s="270"/>
      <c r="O40" s="270"/>
      <c r="P40" s="270"/>
      <c r="Q40" s="270"/>
      <c r="R40" s="270"/>
      <c r="S40" s="270"/>
      <c r="T40" s="270"/>
      <c r="U40" s="271"/>
      <c r="V40" s="271"/>
      <c r="W40" s="271"/>
      <c r="X40" s="271"/>
      <c r="Y40" s="271"/>
      <c r="Z40" s="271"/>
      <c r="AA40" s="54"/>
    </row>
    <row r="41" spans="1:27" s="248" customFormat="1" x14ac:dyDescent="0.35">
      <c r="A41" s="4"/>
      <c r="B41" s="236"/>
      <c r="C41" s="237"/>
      <c r="D41" s="237"/>
      <c r="E41" s="54" t="s">
        <v>260</v>
      </c>
      <c r="F41" s="97"/>
      <c r="G41" s="97"/>
      <c r="H41" s="97"/>
      <c r="I41" s="97"/>
      <c r="J41" s="97"/>
      <c r="K41" s="97"/>
      <c r="L41" s="97"/>
      <c r="M41" s="97"/>
      <c r="N41" s="97"/>
      <c r="O41" s="97"/>
      <c r="P41" s="97"/>
      <c r="Q41" s="97"/>
      <c r="R41" s="97"/>
      <c r="S41" s="97"/>
      <c r="T41" s="97"/>
      <c r="U41" s="97"/>
      <c r="V41" s="97"/>
      <c r="W41" s="97"/>
      <c r="X41" s="97"/>
      <c r="Y41" s="97"/>
      <c r="Z41" s="97"/>
      <c r="AA41" s="54"/>
    </row>
    <row r="42" spans="1:27" s="248" customFormat="1" x14ac:dyDescent="0.35">
      <c r="A42" s="4"/>
      <c r="B42" s="236"/>
      <c r="C42" s="237"/>
      <c r="D42" s="237"/>
      <c r="E42" s="54" t="s">
        <v>222</v>
      </c>
      <c r="F42" s="97"/>
      <c r="G42" s="97"/>
      <c r="H42" s="97"/>
      <c r="I42" s="97"/>
      <c r="J42" s="97"/>
      <c r="K42" s="97"/>
      <c r="L42" s="97"/>
      <c r="M42" s="97"/>
      <c r="N42" s="97"/>
      <c r="O42" s="97"/>
      <c r="P42" s="97"/>
      <c r="Q42" s="97"/>
      <c r="R42" s="97"/>
      <c r="S42" s="97"/>
      <c r="T42" s="97"/>
      <c r="U42" s="97"/>
      <c r="V42" s="97"/>
      <c r="W42" s="97"/>
      <c r="X42" s="97"/>
      <c r="Y42" s="97"/>
      <c r="Z42" s="97"/>
      <c r="AA42" s="54"/>
    </row>
    <row r="43" spans="1:27" s="248" customFormat="1" x14ac:dyDescent="0.3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54"/>
    </row>
    <row r="44" spans="1:27" s="248" customFormat="1" x14ac:dyDescent="0.35">
      <c r="A44" s="4"/>
      <c r="B44" s="236"/>
      <c r="C44" s="237"/>
      <c r="D44" s="237"/>
      <c r="E44" s="238" t="s">
        <v>224</v>
      </c>
      <c r="F44" s="239"/>
      <c r="G44" s="239"/>
      <c r="H44" s="239"/>
      <c r="I44" s="97"/>
      <c r="J44" s="97"/>
      <c r="K44" s="97"/>
      <c r="L44" s="97"/>
      <c r="M44" s="97"/>
      <c r="N44" s="97"/>
      <c r="O44" s="97"/>
      <c r="P44" s="97"/>
      <c r="Q44" s="97"/>
      <c r="R44" s="97"/>
      <c r="S44" s="97"/>
      <c r="T44" s="97"/>
      <c r="U44" s="97"/>
      <c r="V44" s="97"/>
      <c r="W44" s="97"/>
      <c r="X44" s="97"/>
      <c r="Y44" s="97"/>
      <c r="Z44" s="97"/>
      <c r="AA44" s="54"/>
    </row>
    <row r="45" spans="1:27" s="248" customFormat="1" x14ac:dyDescent="0.35">
      <c r="A45" s="4"/>
      <c r="B45" s="236"/>
      <c r="C45" s="237"/>
      <c r="D45" s="237"/>
      <c r="E45" s="238" t="s">
        <v>226</v>
      </c>
      <c r="F45" s="239"/>
      <c r="G45" s="239"/>
      <c r="H45" s="239"/>
      <c r="I45" s="97"/>
      <c r="J45" s="97"/>
      <c r="K45" s="97"/>
      <c r="L45" s="97"/>
      <c r="M45" s="97"/>
      <c r="N45" s="97"/>
      <c r="O45" s="97"/>
      <c r="P45" s="97"/>
      <c r="Q45" s="97"/>
      <c r="R45" s="97"/>
      <c r="S45" s="97"/>
      <c r="T45" s="97"/>
      <c r="U45" s="97"/>
      <c r="V45" s="97"/>
      <c r="W45" s="97"/>
      <c r="X45" s="97"/>
      <c r="Y45" s="97"/>
      <c r="Z45" s="97"/>
      <c r="AA45" s="54"/>
    </row>
    <row r="46" spans="1:27" s="248" customFormat="1" ht="24" customHeight="1" x14ac:dyDescent="0.35">
      <c r="A46" s="4"/>
      <c r="B46" s="236"/>
      <c r="C46" s="237"/>
      <c r="D46" s="237"/>
      <c r="E46" s="255" t="s">
        <v>230</v>
      </c>
      <c r="F46" s="255"/>
      <c r="G46" s="255"/>
      <c r="H46" s="255"/>
      <c r="I46" s="255"/>
      <c r="J46" s="255"/>
      <c r="K46" s="255"/>
      <c r="L46" s="255"/>
      <c r="M46" s="255"/>
      <c r="N46" s="255"/>
      <c r="O46" s="255"/>
      <c r="P46" s="255"/>
      <c r="Q46" s="255"/>
      <c r="R46" s="255"/>
      <c r="S46" s="255"/>
      <c r="T46" s="255"/>
      <c r="U46" s="255"/>
      <c r="V46" s="255"/>
      <c r="W46" s="255"/>
      <c r="X46" s="255"/>
      <c r="Y46" s="255"/>
      <c r="Z46" s="255"/>
      <c r="AA46" s="54"/>
    </row>
    <row r="47" spans="1:27" s="248" customFormat="1" x14ac:dyDescent="0.35">
      <c r="A47" s="4"/>
      <c r="B47" s="236"/>
      <c r="C47" s="237"/>
      <c r="D47" s="237"/>
      <c r="E47" s="255" t="s">
        <v>239</v>
      </c>
      <c r="F47" s="255"/>
      <c r="G47" s="255"/>
      <c r="H47" s="255"/>
      <c r="I47" s="255"/>
      <c r="J47" s="255"/>
      <c r="K47" s="255"/>
      <c r="L47" s="255"/>
      <c r="M47" s="255"/>
      <c r="N47" s="240"/>
      <c r="O47" s="243"/>
      <c r="P47" s="244"/>
      <c r="Q47" s="245"/>
      <c r="R47" s="245"/>
      <c r="S47" s="235"/>
      <c r="T47" s="246"/>
      <c r="U47" s="200"/>
      <c r="V47" s="200"/>
      <c r="W47" s="200"/>
      <c r="X47" s="200"/>
      <c r="Y47" s="200"/>
      <c r="Z47" s="200"/>
      <c r="AA47" s="54"/>
    </row>
    <row r="48" spans="1:27" s="248" customFormat="1" ht="22.5" customHeight="1" x14ac:dyDescent="0.35">
      <c r="A48" s="4"/>
      <c r="B48" s="236"/>
      <c r="C48" s="237"/>
      <c r="D48" s="237"/>
      <c r="E48" s="255" t="s">
        <v>259</v>
      </c>
      <c r="F48" s="255"/>
      <c r="G48" s="255"/>
      <c r="H48" s="255"/>
      <c r="I48" s="255"/>
      <c r="J48" s="255"/>
      <c r="K48" s="255"/>
      <c r="L48" s="255"/>
      <c r="M48" s="255"/>
      <c r="N48" s="255"/>
      <c r="O48" s="255"/>
      <c r="P48" s="255"/>
      <c r="Q48" s="255"/>
      <c r="R48" s="255"/>
      <c r="S48" s="255"/>
      <c r="T48" s="255"/>
      <c r="U48" s="255"/>
      <c r="V48" s="255"/>
      <c r="W48" s="255"/>
      <c r="X48" s="255"/>
      <c r="Y48" s="255"/>
      <c r="Z48" s="255"/>
      <c r="AA48" s="54"/>
    </row>
    <row r="49" spans="1:27" s="248" customFormat="1" x14ac:dyDescent="0.35">
      <c r="A49" s="4"/>
      <c r="B49" s="236"/>
      <c r="C49" s="237"/>
      <c r="D49" s="237"/>
      <c r="E49" s="255" t="s">
        <v>258</v>
      </c>
      <c r="F49" s="255"/>
      <c r="G49" s="255"/>
      <c r="H49" s="255"/>
      <c r="I49" s="200"/>
      <c r="J49" s="200"/>
      <c r="K49" s="200"/>
      <c r="L49" s="200"/>
      <c r="M49" s="200"/>
      <c r="N49" s="200"/>
      <c r="O49" s="200"/>
      <c r="P49" s="200"/>
      <c r="Q49" s="200"/>
      <c r="R49" s="200"/>
      <c r="S49" s="200"/>
      <c r="T49" s="200"/>
      <c r="U49" s="200"/>
      <c r="V49" s="200"/>
      <c r="W49" s="200"/>
      <c r="X49" s="200"/>
      <c r="Y49" s="200"/>
      <c r="Z49" s="200"/>
      <c r="AA49" s="54"/>
    </row>
    <row r="50" spans="1:27" s="248" customFormat="1" x14ac:dyDescent="0.35">
      <c r="A50" s="4"/>
      <c r="B50" s="236"/>
      <c r="C50" s="237"/>
      <c r="D50" s="237"/>
      <c r="E50" s="255" t="s">
        <v>263</v>
      </c>
      <c r="F50" s="255"/>
      <c r="G50" s="255"/>
      <c r="H50" s="255"/>
      <c r="I50" s="255"/>
      <c r="J50" s="255"/>
      <c r="K50" s="255"/>
      <c r="L50" s="255"/>
      <c r="M50" s="255"/>
      <c r="N50" s="255"/>
      <c r="O50" s="255"/>
      <c r="P50" s="255"/>
      <c r="Q50" s="255"/>
      <c r="R50" s="255"/>
      <c r="S50" s="255"/>
      <c r="T50" s="255"/>
      <c r="U50" s="255"/>
      <c r="V50" s="255"/>
      <c r="W50" s="255"/>
      <c r="X50" s="255"/>
      <c r="Y50" s="255"/>
      <c r="Z50" s="255"/>
      <c r="AA50" s="54"/>
    </row>
    <row r="51" spans="1:27" s="248" customFormat="1" x14ac:dyDescent="0.35">
      <c r="A51" s="4"/>
      <c r="B51" s="236"/>
      <c r="C51" s="237"/>
      <c r="D51" s="237"/>
      <c r="E51" s="54" t="s">
        <v>248</v>
      </c>
      <c r="F51" s="97"/>
      <c r="G51" s="97"/>
      <c r="H51" s="97"/>
      <c r="I51" s="97"/>
      <c r="J51" s="97"/>
      <c r="K51" s="97"/>
      <c r="L51" s="97"/>
      <c r="M51" s="97"/>
      <c r="N51" s="97"/>
      <c r="O51" s="97"/>
      <c r="P51" s="97"/>
      <c r="Q51" s="97"/>
      <c r="R51" s="97"/>
      <c r="S51" s="97"/>
      <c r="T51" s="97"/>
      <c r="U51" s="97"/>
      <c r="V51" s="97"/>
      <c r="W51" s="97"/>
      <c r="X51" s="97"/>
      <c r="Y51" s="97"/>
      <c r="Z51" s="97"/>
      <c r="AA51" s="54"/>
    </row>
    <row r="58" spans="1:27" x14ac:dyDescent="0.2">
      <c r="E58" s="13"/>
    </row>
  </sheetData>
  <sheetProtection algorithmName="SHA-512" hashValue="H5sAZ/glctIRFQ63ceuOaUU3eKljrsD17xMSAFCvRbgIVcAfvm19r7VuMue7icWgZna5zSyDmQPuM9GoMz3O2g==" saltValue="FEI/6DzHfTMT3X6Q/Gn6XQ==" spinCount="100000" sheet="1" objects="1" scenarios="1"/>
  <mergeCells count="12">
    <mergeCell ref="E50:Z50"/>
    <mergeCell ref="E49:H49"/>
    <mergeCell ref="E4:Z4"/>
    <mergeCell ref="E13:Z13"/>
    <mergeCell ref="E16:Z16"/>
    <mergeCell ref="E23:Z23"/>
    <mergeCell ref="E27:Z27"/>
    <mergeCell ref="E35:Z35"/>
    <mergeCell ref="E40:Z40"/>
    <mergeCell ref="E46:Z46"/>
    <mergeCell ref="E47:M47"/>
    <mergeCell ref="E48:Z48"/>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39" customWidth="1"/>
    <col min="2" max="26" width="10.7265625" style="139" customWidth="1"/>
    <col min="27" max="27" width="6.7265625" style="139" customWidth="1"/>
    <col min="28" max="28" width="5.1796875" style="139" customWidth="1"/>
    <col min="29" max="29" width="4.1796875" style="139" customWidth="1"/>
    <col min="30" max="128" width="0" style="141" hidden="1" customWidth="1"/>
    <col min="129" max="16384" width="10.7265625" style="139" hidden="1"/>
  </cols>
  <sheetData>
    <row r="1" spans="1:128" ht="33.5" x14ac:dyDescent="0.75">
      <c r="A1" s="272" t="str">
        <f ca="1">TEXT(TODAY()-30,"MMMM yyyy")</f>
        <v>June 2023</v>
      </c>
      <c r="B1" s="272"/>
      <c r="C1" s="272"/>
      <c r="D1" s="272"/>
      <c r="E1" s="272"/>
      <c r="S1" s="140" t="e">
        <f>Table!#REF!</f>
        <v>#REF!</v>
      </c>
    </row>
    <row r="2" spans="1:128" ht="61.5" x14ac:dyDescent="1.35">
      <c r="A2" s="142" t="s">
        <v>0</v>
      </c>
    </row>
    <row r="3" spans="1:128" s="145" customFormat="1" ht="36" x14ac:dyDescent="0.8">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45" customFormat="1" ht="36" x14ac:dyDescent="0.8">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45" customFormat="1" ht="36" x14ac:dyDescent="0.8">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45" customFormat="1" ht="36" x14ac:dyDescent="0.8">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45" customFormat="1" ht="36" x14ac:dyDescent="0.8">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45" customFormat="1" ht="36" x14ac:dyDescent="0.8">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45" customFormat="1" ht="21" x14ac:dyDescent="0.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83" customFormat="1" ht="13" x14ac:dyDescent="0.3">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5">
      <c r="E13" s="86"/>
    </row>
    <row r="14" spans="1:1233" x14ac:dyDescent="0.25">
      <c r="A14" s="41" t="s">
        <v>116</v>
      </c>
      <c r="C14" s="41" t="s">
        <v>15</v>
      </c>
      <c r="D14" s="87" t="s">
        <v>81</v>
      </c>
      <c r="E14" s="86">
        <v>45125</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87" t="s">
        <v>81</v>
      </c>
      <c r="E15" s="86">
        <v>45125</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87" t="s">
        <v>81</v>
      </c>
      <c r="E16" s="86">
        <v>45114</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87" t="s">
        <v>81</v>
      </c>
      <c r="E17" s="86">
        <v>45114</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82</v>
      </c>
      <c r="C18" s="41" t="s">
        <v>11</v>
      </c>
      <c r="D18" s="87" t="s">
        <v>81</v>
      </c>
      <c r="E18" s="86">
        <v>45114</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87" t="s">
        <v>81</v>
      </c>
      <c r="E19" s="86">
        <v>45099</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39560</v>
      </c>
      <c r="CC19" s="45">
        <v>38580</v>
      </c>
      <c r="CD19" s="45" t="e">
        <v>#N/A</v>
      </c>
      <c r="CE19" s="45" t="e">
        <v>#N/A</v>
      </c>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87" t="s">
        <v>81</v>
      </c>
      <c r="E20" s="86">
        <v>45099</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-32.606473594548561</v>
      </c>
      <c r="CC20" s="44">
        <v>-30.373578776394151</v>
      </c>
      <c r="CD20" s="44" t="e">
        <v>#N/A</v>
      </c>
      <c r="CE20" s="44" t="e">
        <v>#N/A</v>
      </c>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221</v>
      </c>
      <c r="C21" s="41" t="s">
        <v>13</v>
      </c>
      <c r="D21" s="87" t="s">
        <v>81</v>
      </c>
      <c r="E21" s="86">
        <v>45099</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12370</v>
      </c>
      <c r="CC21" s="45">
        <v>12050</v>
      </c>
      <c r="CD21" s="45" t="e">
        <v>#N/A</v>
      </c>
      <c r="CE21" s="45" t="e">
        <v>#N/A</v>
      </c>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87" t="s">
        <v>81</v>
      </c>
      <c r="E22" s="86">
        <v>45099</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-31.95819581958196</v>
      </c>
      <c r="CC22" s="44">
        <v>-28.016726403823178</v>
      </c>
      <c r="CD22" s="44" t="e">
        <v>#N/A</v>
      </c>
      <c r="CE22" s="44" t="e">
        <v>#N/A</v>
      </c>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87" t="s">
        <v>81</v>
      </c>
      <c r="E23" s="86">
        <v>45114</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87" t="s">
        <v>81</v>
      </c>
      <c r="E24" s="86">
        <v>45106</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3.421430021060945</v>
      </c>
      <c r="CD24" s="44" t="e">
        <v>#N/A</v>
      </c>
      <c r="CE24" s="44" t="e">
        <v>#N/A</v>
      </c>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87" t="s">
        <v>81</v>
      </c>
      <c r="E25" s="86">
        <v>45114</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87" t="s">
        <v>81</v>
      </c>
      <c r="E26" s="86">
        <v>45114</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87" t="s">
        <v>81</v>
      </c>
      <c r="E27" s="86">
        <v>45114</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227</v>
      </c>
      <c r="C28" s="41" t="s">
        <v>228</v>
      </c>
      <c r="D28" s="87" t="s">
        <v>81</v>
      </c>
      <c r="E28" s="86">
        <v>45112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8" t="s">
        <v>126</v>
      </c>
      <c r="D29" s="87" t="s">
        <v>81</v>
      </c>
      <c r="E29" s="86">
        <v>45114</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87" t="s">
        <v>81</v>
      </c>
      <c r="E30" s="86">
        <v>45114</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3.0732473987659548</v>
      </c>
      <c r="BO30" s="44">
        <v>3.5866174641684845</v>
      </c>
      <c r="BP30" s="44">
        <v>3.3497565801134499</v>
      </c>
      <c r="BQ30" s="44">
        <v>4.4975455691708799</v>
      </c>
      <c r="BR30" s="44">
        <v>5.2345704080408284</v>
      </c>
      <c r="BS30" s="44">
        <v>4.6121027068350751</v>
      </c>
      <c r="BT30" s="44">
        <v>4.2083213163527144</v>
      </c>
      <c r="BU30" s="44">
        <v>3.834067668125285</v>
      </c>
      <c r="BV30" s="44">
        <v>3.6144499788178575</v>
      </c>
      <c r="BW30" s="44">
        <v>2.8424847131575115</v>
      </c>
      <c r="BX30" s="44">
        <v>2.4839120761170008</v>
      </c>
      <c r="BY30" s="44">
        <v>2.2519014325831366</v>
      </c>
      <c r="BZ30" s="44">
        <v>3.175438805212516</v>
      </c>
      <c r="CA30" s="44">
        <v>2.4843430784794673</v>
      </c>
      <c r="CB30" s="44">
        <v>1.8414889827763181</v>
      </c>
      <c r="CC30" s="44">
        <v>1.7486108345145635</v>
      </c>
      <c r="CD30" s="44" t="e">
        <v>#N/A</v>
      </c>
      <c r="CE30" s="44" t="e">
        <v>#N/A</v>
      </c>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87" t="s">
        <v>81</v>
      </c>
      <c r="E31" s="86">
        <v>45111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87" t="s">
        <v>81</v>
      </c>
      <c r="E32" s="86">
        <v>45111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87" t="s">
        <v>81</v>
      </c>
      <c r="E33" s="86">
        <v>45104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8.4640819999999994</v>
      </c>
      <c r="CB33" s="44">
        <v>8.3738589999999995</v>
      </c>
      <c r="CC33" s="44">
        <v>8.4455089999999995</v>
      </c>
      <c r="CD33" s="44" t="e">
        <v>#N/A</v>
      </c>
      <c r="CE33" s="44" t="e">
        <v>#N/A</v>
      </c>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87" t="s">
        <v>81</v>
      </c>
      <c r="E34" s="86">
        <v>45099</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3.4090930588283457</v>
      </c>
      <c r="CB34" s="50">
        <v>3.3547303253180614</v>
      </c>
      <c r="CC34" s="50">
        <v>3.3822548706365261</v>
      </c>
      <c r="CD34" s="50" t="e">
        <v>#N/A</v>
      </c>
      <c r="CE34" s="50" t="e">
        <v>#N/A</v>
      </c>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87" t="s">
        <v>81</v>
      </c>
      <c r="E36" s="86">
        <v>45125</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87" t="s">
        <v>81</v>
      </c>
      <c r="E37" s="86">
        <v>45105</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t="e">
        <v>#N/A</v>
      </c>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243</v>
      </c>
      <c r="C38" s="41" t="s">
        <v>244</v>
      </c>
      <c r="D38" s="87" t="s">
        <v>81</v>
      </c>
      <c r="E38" s="86">
        <v>45114</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2425</v>
      </c>
      <c r="CC38" s="51">
        <v>2687</v>
      </c>
      <c r="CD38" s="51">
        <v>3121</v>
      </c>
      <c r="CE38" s="51">
        <v>3146</v>
      </c>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245</v>
      </c>
      <c r="C39" s="41" t="s">
        <v>46</v>
      </c>
      <c r="D39" s="87" t="s">
        <v>81</v>
      </c>
      <c r="E39" s="86">
        <v>45112</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535966</v>
      </c>
      <c r="CC39" s="51">
        <v>548565</v>
      </c>
      <c r="CD39" s="51">
        <v>552428</v>
      </c>
      <c r="CE39" s="51">
        <v>552273</v>
      </c>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246</v>
      </c>
      <c r="C40" s="41" t="s">
        <v>247</v>
      </c>
      <c r="D40" s="87" t="s">
        <v>81</v>
      </c>
      <c r="E40" s="86">
        <v>45112</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0.73174411587205801</v>
      </c>
      <c r="CC40" s="51">
        <v>0.85791826309067687</v>
      </c>
      <c r="CD40" s="51">
        <v>0.85483429197480154</v>
      </c>
      <c r="CE40" s="51">
        <v>0.79867986798679869</v>
      </c>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87" t="s">
        <v>81</v>
      </c>
      <c r="E41" s="86">
        <v>45064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10.221923126559007</v>
      </c>
      <c r="CA41" s="44">
        <v>10.290715570886906</v>
      </c>
      <c r="CB41" s="44" t="e">
        <v>#N/A</v>
      </c>
      <c r="CC41" s="44" t="e">
        <v>#N/A</v>
      </c>
      <c r="CD41" s="44" t="e">
        <v>#N/A</v>
      </c>
      <c r="CE41" s="44" t="e">
        <v>#N/A</v>
      </c>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87" t="s">
        <v>81</v>
      </c>
      <c r="E42" s="86">
        <v>45125</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9.0910309999999992</v>
      </c>
      <c r="CC42" s="44">
        <v>9.0047200000000007</v>
      </c>
      <c r="CD42" s="44">
        <v>9.3555659999999996</v>
      </c>
      <c r="CE42" s="44" t="e">
        <v>#N/A</v>
      </c>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87" t="s">
        <v>81</v>
      </c>
      <c r="E45" s="86">
        <v>45105</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t="e">
        <v>#N/A</v>
      </c>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87" t="s">
        <v>81</v>
      </c>
      <c r="E46" s="86">
        <v>45112</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1160.6761759199999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365.97630138</v>
      </c>
      <c r="AJ46" s="170">
        <v>340.72185800000011</v>
      </c>
      <c r="AK46" s="170">
        <v>348.63794800000005</v>
      </c>
      <c r="AL46" s="170">
        <v>400.27509522999998</v>
      </c>
      <c r="AM46" s="170">
        <v>464.40499113999994</v>
      </c>
      <c r="AN46" s="170">
        <v>1120.5893514300001</v>
      </c>
      <c r="AO46" s="170">
        <v>296.70538710999995</v>
      </c>
      <c r="AP46" s="170">
        <v>208.99793284999998</v>
      </c>
      <c r="AQ46" s="170">
        <v>335.12846120999995</v>
      </c>
      <c r="AR46" s="170">
        <v>210.52365752999998</v>
      </c>
      <c r="AS46" s="170">
        <v>296.62245077999995</v>
      </c>
      <c r="AT46" s="170">
        <v>233.58563740999995</v>
      </c>
      <c r="AU46" s="170">
        <v>272.70970456999999</v>
      </c>
      <c r="AV46" s="170">
        <v>324.97454304999997</v>
      </c>
      <c r="AW46" s="170">
        <v>332.16389097999996</v>
      </c>
      <c r="AX46" s="170">
        <v>321.24700861999997</v>
      </c>
      <c r="AY46" s="170">
        <v>326.53917858999995</v>
      </c>
      <c r="AZ46" s="170">
        <v>284.94264742999997</v>
      </c>
      <c r="BA46" s="170">
        <v>273.09434064999999</v>
      </c>
      <c r="BB46" s="170">
        <v>294.96120553000003</v>
      </c>
      <c r="BC46" s="170">
        <v>668.49459096999988</v>
      </c>
      <c r="BD46" s="170">
        <v>424.45113367000005</v>
      </c>
      <c r="BE46" s="170">
        <v>408.62547171999995</v>
      </c>
      <c r="BF46" s="170">
        <v>456.09384695999995</v>
      </c>
      <c r="BG46" s="170">
        <v>1063.56568348</v>
      </c>
      <c r="BH46" s="170">
        <v>443.20080965000005</v>
      </c>
      <c r="BI46" s="170">
        <v>347.09017392999999</v>
      </c>
      <c r="BJ46" s="170">
        <v>359.35797853000003</v>
      </c>
      <c r="BK46" s="170">
        <v>384.31677539999993</v>
      </c>
      <c r="BL46" s="170">
        <v>399.33355590999997</v>
      </c>
      <c r="BM46" s="170">
        <v>383.97752690999994</v>
      </c>
      <c r="BN46" s="170">
        <v>371.47755496000008</v>
      </c>
      <c r="BO46" s="170">
        <v>374.29640311999998</v>
      </c>
      <c r="BP46" s="170">
        <v>601.02445710999996</v>
      </c>
      <c r="BQ46" s="170">
        <v>492.53127846000007</v>
      </c>
      <c r="BR46" s="170">
        <v>486.41103028999999</v>
      </c>
      <c r="BS46" s="170">
        <v>641.8489294100001</v>
      </c>
      <c r="BT46" s="170">
        <v>429.21197029000001</v>
      </c>
      <c r="BU46" s="170">
        <v>627.84232388999999</v>
      </c>
      <c r="BV46" s="170">
        <v>545.83751615000006</v>
      </c>
      <c r="BW46" s="170">
        <v>415.97302643999996</v>
      </c>
      <c r="BX46" s="170">
        <v>380.51563460000011</v>
      </c>
      <c r="BY46" s="170">
        <v>355.1491865700001</v>
      </c>
      <c r="BZ46" s="170">
        <v>324.71637200000004</v>
      </c>
      <c r="CA46" s="170">
        <v>399.58704733000002</v>
      </c>
      <c r="CB46" s="170">
        <v>510.24850889000004</v>
      </c>
      <c r="CC46" s="170">
        <v>517.61832436999998</v>
      </c>
      <c r="CD46" s="170">
        <v>583.00516502000016</v>
      </c>
      <c r="CE46" s="170">
        <v>493.36864474999993</v>
      </c>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86"/>
    </row>
    <row r="48" spans="1:1233"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250</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83" customFormat="1" ht="13" x14ac:dyDescent="0.3">
      <c r="A12" s="84" t="s">
        <v>148</v>
      </c>
      <c r="B12" s="84"/>
      <c r="C12" s="84" t="s">
        <v>51</v>
      </c>
      <c r="D12" s="84" t="s">
        <v>149</v>
      </c>
      <c r="E12" s="85" t="s">
        <v>150</v>
      </c>
      <c r="F12" s="94">
        <v>43466</v>
      </c>
      <c r="G12" s="94">
        <v>43831</v>
      </c>
      <c r="H12" s="94">
        <v>44197</v>
      </c>
      <c r="I12" s="94">
        <v>44562</v>
      </c>
      <c r="J12" s="94"/>
    </row>
    <row r="13" spans="1:34" x14ac:dyDescent="0.25">
      <c r="E13" s="86"/>
    </row>
    <row r="14" spans="1:34" x14ac:dyDescent="0.25">
      <c r="A14" s="41" t="s">
        <v>169</v>
      </c>
      <c r="C14" s="41" t="s">
        <v>15</v>
      </c>
      <c r="D14" s="87" t="s">
        <v>170</v>
      </c>
      <c r="E14" s="86">
        <v>44943</v>
      </c>
      <c r="F14" s="44">
        <v>1.4174344436569841</v>
      </c>
      <c r="G14" s="44">
        <v>1.1180992313067684</v>
      </c>
      <c r="H14" s="44">
        <v>3.1789910158949608</v>
      </c>
      <c r="I14" s="44">
        <v>7.233757535164087</v>
      </c>
      <c r="J14" s="44"/>
    </row>
    <row r="15" spans="1:34" x14ac:dyDescent="0.25">
      <c r="A15" s="41" t="s">
        <v>171</v>
      </c>
      <c r="C15" s="41" t="s">
        <v>15</v>
      </c>
      <c r="D15" s="87" t="s">
        <v>170</v>
      </c>
      <c r="E15" s="86">
        <v>44943</v>
      </c>
      <c r="F15" s="44">
        <v>1.9490254872563728</v>
      </c>
      <c r="G15" s="44">
        <v>0.73529411764705621</v>
      </c>
      <c r="H15" s="44">
        <v>3.3576642335766405</v>
      </c>
      <c r="I15" s="44">
        <v>6.7796610169491567</v>
      </c>
      <c r="J15" s="44"/>
    </row>
    <row r="16" spans="1:34" x14ac:dyDescent="0.25">
      <c r="A16" s="41" t="s">
        <v>220</v>
      </c>
      <c r="C16" s="41" t="s">
        <v>7</v>
      </c>
      <c r="D16" s="87" t="s">
        <v>170</v>
      </c>
      <c r="E16" s="86">
        <v>44967</v>
      </c>
      <c r="F16" s="44">
        <v>7.1</v>
      </c>
      <c r="G16" s="44">
        <v>11.6</v>
      </c>
      <c r="H16" s="44">
        <v>9</v>
      </c>
      <c r="I16" s="44">
        <v>6</v>
      </c>
      <c r="J16" s="44"/>
    </row>
    <row r="17" spans="1:10" x14ac:dyDescent="0.25">
      <c r="A17" s="41" t="s">
        <v>172</v>
      </c>
      <c r="C17" s="41" t="s">
        <v>44</v>
      </c>
      <c r="D17" s="87" t="s">
        <v>170</v>
      </c>
      <c r="E17" s="86">
        <v>44967</v>
      </c>
      <c r="F17" s="44">
        <v>5.7</v>
      </c>
      <c r="G17" s="44">
        <v>9.6999999999999993</v>
      </c>
      <c r="H17" s="44">
        <v>7.5</v>
      </c>
      <c r="I17" s="44">
        <v>5.3</v>
      </c>
      <c r="J17" s="44"/>
    </row>
    <row r="18" spans="1:10" x14ac:dyDescent="0.25">
      <c r="A18" s="41" t="s">
        <v>173</v>
      </c>
      <c r="D18" s="87" t="s">
        <v>170</v>
      </c>
      <c r="E18" s="86">
        <v>44967</v>
      </c>
      <c r="F18" s="45">
        <v>891.1</v>
      </c>
      <c r="G18" s="45">
        <v>835.6</v>
      </c>
      <c r="H18" s="45">
        <v>870.1</v>
      </c>
      <c r="I18" s="45">
        <v>933.9</v>
      </c>
      <c r="J18" s="45"/>
    </row>
    <row r="19" spans="1:10" x14ac:dyDescent="0.25">
      <c r="A19" s="41" t="s">
        <v>174</v>
      </c>
      <c r="C19" s="41" t="s">
        <v>13</v>
      </c>
      <c r="D19" s="87" t="s">
        <v>170</v>
      </c>
      <c r="E19" s="86">
        <v>45036</v>
      </c>
      <c r="F19" s="45">
        <v>50861.666666666664</v>
      </c>
      <c r="G19" s="45">
        <v>81002.5</v>
      </c>
      <c r="H19" s="45">
        <v>163443.33333333334</v>
      </c>
      <c r="I19" s="45">
        <v>52986.666666666664</v>
      </c>
      <c r="J19" s="45"/>
    </row>
    <row r="20" spans="1:10" x14ac:dyDescent="0.25">
      <c r="A20" s="41" t="s">
        <v>175</v>
      </c>
      <c r="C20" s="41" t="s">
        <v>15</v>
      </c>
      <c r="D20" s="87" t="s">
        <v>170</v>
      </c>
      <c r="E20" s="86">
        <v>45036</v>
      </c>
      <c r="F20" s="50">
        <v>-7.4218453744292923</v>
      </c>
      <c r="G20" s="50">
        <v>59.260412229249269</v>
      </c>
      <c r="H20" s="50">
        <v>101.77566536012263</v>
      </c>
      <c r="I20" s="50">
        <v>-67.581016866192158</v>
      </c>
      <c r="J20" s="50"/>
    </row>
    <row r="21" spans="1:10" x14ac:dyDescent="0.25">
      <c r="A21" s="41" t="s">
        <v>176</v>
      </c>
      <c r="C21" s="41" t="s">
        <v>13</v>
      </c>
      <c r="D21" s="87" t="s">
        <v>170</v>
      </c>
      <c r="E21" s="86">
        <v>45036</v>
      </c>
      <c r="F21" s="45">
        <v>16095</v>
      </c>
      <c r="G21" s="45">
        <v>27410.833333333332</v>
      </c>
      <c r="H21" s="45">
        <v>56817.5</v>
      </c>
      <c r="I21" s="45">
        <v>16504.166666666668</v>
      </c>
      <c r="J21" s="45"/>
    </row>
    <row r="22" spans="1:10" x14ac:dyDescent="0.25">
      <c r="A22" s="41" t="s">
        <v>177</v>
      </c>
      <c r="C22" s="41" t="s">
        <v>15</v>
      </c>
      <c r="D22" s="87" t="s">
        <v>170</v>
      </c>
      <c r="E22" s="86">
        <v>45036</v>
      </c>
      <c r="F22" s="50">
        <v>-9.4811829216853276</v>
      </c>
      <c r="G22" s="50">
        <v>70.306513409961681</v>
      </c>
      <c r="H22" s="50">
        <v>107.2811844465388</v>
      </c>
      <c r="I22" s="50">
        <v>-70.9523180944838</v>
      </c>
      <c r="J22" s="50"/>
    </row>
    <row r="23" spans="1:10" x14ac:dyDescent="0.25">
      <c r="A23" s="41" t="s">
        <v>178</v>
      </c>
      <c r="C23" s="41" t="s">
        <v>15</v>
      </c>
      <c r="D23" s="87" t="s">
        <v>170</v>
      </c>
      <c r="E23" s="86">
        <v>44967</v>
      </c>
      <c r="F23" s="50">
        <v>1.9883724017096371</v>
      </c>
      <c r="G23" s="50">
        <v>4.7555833203186015</v>
      </c>
      <c r="H23" s="50">
        <v>-1.0610013666293994</v>
      </c>
      <c r="I23" s="50">
        <v>1.2506906424230468</v>
      </c>
      <c r="J23" s="50"/>
    </row>
    <row r="24" spans="1:10" x14ac:dyDescent="0.25">
      <c r="A24" s="41" t="s">
        <v>179</v>
      </c>
      <c r="C24" s="41" t="s">
        <v>15</v>
      </c>
      <c r="D24" s="87" t="s">
        <v>170</v>
      </c>
      <c r="E24" s="86">
        <v>45019</v>
      </c>
      <c r="F24" s="44">
        <v>2.1548266704565222</v>
      </c>
      <c r="G24" s="44">
        <v>4.0868510458327512</v>
      </c>
      <c r="H24" s="44">
        <v>1.4366312590434749</v>
      </c>
      <c r="I24" s="44">
        <v>2.0066788908761124</v>
      </c>
      <c r="J24" s="44"/>
    </row>
    <row r="25" spans="1:10" x14ac:dyDescent="0.25">
      <c r="A25" s="41" t="s">
        <v>180</v>
      </c>
      <c r="C25" s="41" t="s">
        <v>15</v>
      </c>
      <c r="D25" s="87" t="s">
        <v>170</v>
      </c>
      <c r="E25" s="86">
        <v>45043</v>
      </c>
      <c r="F25" s="44">
        <v>3.0129870129870451</v>
      </c>
      <c r="G25" s="44">
        <v>5.0932929904185409</v>
      </c>
      <c r="H25" s="44">
        <v>-0.23992322456815041</v>
      </c>
      <c r="I25" s="44">
        <v>3.5113035113035096</v>
      </c>
      <c r="J25" s="44"/>
    </row>
    <row r="26" spans="1:10" x14ac:dyDescent="0.25">
      <c r="A26" s="41" t="s">
        <v>181</v>
      </c>
      <c r="C26" s="41" t="s">
        <v>15</v>
      </c>
      <c r="D26" s="87" t="s">
        <v>170</v>
      </c>
      <c r="E26" s="86">
        <v>45043</v>
      </c>
      <c r="F26" s="50">
        <v>2.9387321828885815</v>
      </c>
      <c r="G26" s="50">
        <v>5.5570254886396775</v>
      </c>
      <c r="H26" s="50">
        <v>-0.7545472074040882</v>
      </c>
      <c r="I26" s="50">
        <v>4.2424360169930564</v>
      </c>
      <c r="J26" s="50"/>
    </row>
    <row r="27" spans="1:10" x14ac:dyDescent="0.25">
      <c r="A27" s="41" t="s">
        <v>182</v>
      </c>
      <c r="C27" s="41" t="s">
        <v>123</v>
      </c>
      <c r="D27" s="87" t="s">
        <v>170</v>
      </c>
      <c r="E27" s="86">
        <v>44931</v>
      </c>
      <c r="F27" s="44">
        <v>56.984166666666674</v>
      </c>
      <c r="G27" s="44">
        <v>39.227499999999999</v>
      </c>
      <c r="H27" s="44">
        <v>67.987499999999997</v>
      </c>
      <c r="I27" s="44">
        <v>94.786666666666676</v>
      </c>
      <c r="J27" s="44"/>
    </row>
    <row r="28" spans="1:10" x14ac:dyDescent="0.25">
      <c r="A28" s="41" t="s">
        <v>229</v>
      </c>
      <c r="C28" s="41" t="s">
        <v>228</v>
      </c>
      <c r="D28" s="87" t="s">
        <v>170</v>
      </c>
      <c r="E28" s="86">
        <v>44931</v>
      </c>
      <c r="F28" s="44">
        <v>1.605594711</v>
      </c>
      <c r="G28" s="44">
        <v>2.099217066</v>
      </c>
      <c r="H28" s="44">
        <v>3.3620073760000002</v>
      </c>
      <c r="I28" s="44">
        <v>5.0895984319999998</v>
      </c>
      <c r="J28" s="44"/>
    </row>
    <row r="29" spans="1:10" x14ac:dyDescent="0.25">
      <c r="A29" s="41" t="s">
        <v>183</v>
      </c>
      <c r="D29" s="87" t="s">
        <v>170</v>
      </c>
      <c r="E29" s="86">
        <v>45051</v>
      </c>
      <c r="F29" s="45">
        <v>1285.711</v>
      </c>
      <c r="G29" s="45">
        <v>1307</v>
      </c>
      <c r="H29" s="45">
        <v>1321.6</v>
      </c>
      <c r="I29" s="45">
        <v>1348.6</v>
      </c>
      <c r="J29" s="45"/>
    </row>
    <row r="30" spans="1:10" x14ac:dyDescent="0.25">
      <c r="A30" s="41" t="s">
        <v>200</v>
      </c>
      <c r="C30" s="41" t="s">
        <v>15</v>
      </c>
      <c r="D30" s="87" t="s">
        <v>170</v>
      </c>
      <c r="E30" s="86">
        <v>45114</v>
      </c>
      <c r="F30" s="44">
        <v>2.0102808414990792</v>
      </c>
      <c r="G30" s="44">
        <v>-5.1357210098545769</v>
      </c>
      <c r="H30" s="44">
        <v>5.0256668914848701</v>
      </c>
      <c r="I30" s="44">
        <v>3.6242770211961428</v>
      </c>
      <c r="J30" s="44"/>
    </row>
    <row r="31" spans="1:10" x14ac:dyDescent="0.25">
      <c r="A31" s="41" t="s">
        <v>201</v>
      </c>
      <c r="C31" s="41" t="s">
        <v>44</v>
      </c>
      <c r="D31" s="87" t="s">
        <v>170</v>
      </c>
      <c r="E31" s="86">
        <v>44931</v>
      </c>
      <c r="F31" s="44">
        <v>3.9500000000000006</v>
      </c>
      <c r="G31" s="44">
        <v>2.7416666666666667</v>
      </c>
      <c r="H31" s="44">
        <v>2.4499999999999997</v>
      </c>
      <c r="I31" s="44">
        <v>4.2</v>
      </c>
      <c r="J31" s="44"/>
    </row>
    <row r="32" spans="1:10" x14ac:dyDescent="0.25">
      <c r="A32" s="41" t="s">
        <v>128</v>
      </c>
      <c r="C32" s="41" t="s">
        <v>44</v>
      </c>
      <c r="D32" s="87" t="s">
        <v>170</v>
      </c>
      <c r="E32" s="86">
        <v>44931</v>
      </c>
      <c r="F32" s="51">
        <v>2</v>
      </c>
      <c r="G32" s="51">
        <v>0.79166666666666663</v>
      </c>
      <c r="H32" s="51">
        <v>0.5</v>
      </c>
      <c r="I32" s="51">
        <v>2.25</v>
      </c>
      <c r="J32" s="51"/>
    </row>
    <row r="33" spans="1:10" x14ac:dyDescent="0.25">
      <c r="A33" s="41" t="s">
        <v>202</v>
      </c>
      <c r="C33" s="41" t="s">
        <v>130</v>
      </c>
      <c r="D33" s="87" t="s">
        <v>170</v>
      </c>
      <c r="E33" s="86">
        <v>45022</v>
      </c>
      <c r="F33" s="44">
        <v>83.501951000000005</v>
      </c>
      <c r="G33" s="44">
        <v>81.97402799999999</v>
      </c>
      <c r="H33" s="44">
        <v>91.533650999999992</v>
      </c>
      <c r="I33" s="44">
        <v>97.807406</v>
      </c>
      <c r="J33" s="44"/>
    </row>
    <row r="34" spans="1:10" x14ac:dyDescent="0.25">
      <c r="A34" s="41" t="s">
        <v>203</v>
      </c>
      <c r="D34" s="87" t="s">
        <v>170</v>
      </c>
      <c r="E34" s="86">
        <v>45099</v>
      </c>
      <c r="F34" s="170">
        <v>33.234280254669713</v>
      </c>
      <c r="G34" s="170">
        <v>33.095008866532126</v>
      </c>
      <c r="H34" s="170">
        <v>36.891369254362417</v>
      </c>
      <c r="I34" s="170">
        <v>41.035511692937064</v>
      </c>
      <c r="J34" s="170"/>
    </row>
    <row r="35" spans="1:10" x14ac:dyDescent="0.25">
      <c r="A35" s="41" t="s">
        <v>204</v>
      </c>
      <c r="D35" s="87" t="s">
        <v>170</v>
      </c>
      <c r="E35" s="86">
        <v>43217</v>
      </c>
      <c r="F35" s="44" t="e">
        <v>#N/A</v>
      </c>
      <c r="G35" s="44" t="e">
        <v>#N/A</v>
      </c>
      <c r="H35" s="44" t="e">
        <v>#N/A</v>
      </c>
      <c r="I35" s="44" t="e">
        <v>#N/A</v>
      </c>
      <c r="J35" s="44"/>
    </row>
    <row r="36" spans="1:10" x14ac:dyDescent="0.25">
      <c r="A36" s="41" t="s">
        <v>205</v>
      </c>
      <c r="C36" s="41" t="s">
        <v>51</v>
      </c>
      <c r="D36" s="87" t="s">
        <v>170</v>
      </c>
      <c r="E36" s="86">
        <v>44944</v>
      </c>
      <c r="F36" s="45">
        <v>11909</v>
      </c>
      <c r="G36" s="45">
        <v>9235</v>
      </c>
      <c r="H36" s="45">
        <v>15017</v>
      </c>
      <c r="I36" s="45">
        <v>17306</v>
      </c>
      <c r="J36" s="45"/>
    </row>
    <row r="37" spans="1:10" x14ac:dyDescent="0.25">
      <c r="A37" s="41" t="s">
        <v>206</v>
      </c>
      <c r="C37" s="41" t="s">
        <v>136</v>
      </c>
      <c r="D37" s="87" t="s">
        <v>170</v>
      </c>
      <c r="E37" s="86">
        <v>44964</v>
      </c>
      <c r="F37" s="45">
        <v>5589</v>
      </c>
      <c r="G37" s="45">
        <v>3602</v>
      </c>
      <c r="H37" s="45">
        <v>2731</v>
      </c>
      <c r="I37" s="45">
        <v>2374</v>
      </c>
      <c r="J37" s="45"/>
    </row>
    <row r="38" spans="1:10" x14ac:dyDescent="0.25">
      <c r="A38" s="41" t="s">
        <v>240</v>
      </c>
      <c r="C38" s="41" t="s">
        <v>51</v>
      </c>
      <c r="D38" s="87" t="s">
        <v>170</v>
      </c>
      <c r="E38" s="86">
        <v>45086</v>
      </c>
      <c r="F38" s="45">
        <v>16344</v>
      </c>
      <c r="G38" s="45">
        <v>16149</v>
      </c>
      <c r="H38" s="45">
        <v>27684</v>
      </c>
      <c r="I38" s="45">
        <v>29659</v>
      </c>
      <c r="J38" s="45"/>
    </row>
    <row r="39" spans="1:10" x14ac:dyDescent="0.25">
      <c r="A39" s="41" t="s">
        <v>241</v>
      </c>
      <c r="C39" s="194">
        <v>0</v>
      </c>
      <c r="D39" s="87" t="s">
        <v>170</v>
      </c>
      <c r="E39" s="86">
        <v>45086</v>
      </c>
      <c r="F39" s="44">
        <v>456.99574999999999</v>
      </c>
      <c r="G39" s="44">
        <v>454.20774999999998</v>
      </c>
      <c r="H39" s="44">
        <v>489.97449999999998</v>
      </c>
      <c r="I39" s="44">
        <v>511.47158333333334</v>
      </c>
      <c r="J39" s="44"/>
    </row>
    <row r="40" spans="1:10" x14ac:dyDescent="0.25">
      <c r="A40" s="41" t="s">
        <v>242</v>
      </c>
      <c r="C40" s="41" t="s">
        <v>207</v>
      </c>
      <c r="D40" s="87" t="s">
        <v>170</v>
      </c>
      <c r="E40" s="86">
        <v>45086</v>
      </c>
      <c r="F40" s="50">
        <v>52.876091879650602</v>
      </c>
      <c r="G40" s="50">
        <v>57.337120539676903</v>
      </c>
      <c r="H40" s="50">
        <v>73.496694719515759</v>
      </c>
      <c r="I40" s="50">
        <v>76.273627362736278</v>
      </c>
      <c r="J40" s="50"/>
    </row>
    <row r="41" spans="1:10" x14ac:dyDescent="0.25">
      <c r="A41" s="41" t="s">
        <v>208</v>
      </c>
      <c r="C41" s="41" t="s">
        <v>130</v>
      </c>
      <c r="D41" s="87" t="s">
        <v>170</v>
      </c>
      <c r="E41" s="86">
        <v>45064</v>
      </c>
      <c r="F41" s="44">
        <v>81.649869628709723</v>
      </c>
      <c r="G41" s="44">
        <v>77.515426974015313</v>
      </c>
      <c r="H41" s="44">
        <v>88.929502555535578</v>
      </c>
      <c r="I41" s="44">
        <v>107.20479247926475</v>
      </c>
      <c r="J41" s="44"/>
    </row>
    <row r="42" spans="1:10" x14ac:dyDescent="0.25">
      <c r="A42" s="41" t="s">
        <v>209</v>
      </c>
      <c r="C42" s="41" t="s">
        <v>130</v>
      </c>
      <c r="D42" s="87" t="s">
        <v>170</v>
      </c>
      <c r="E42" s="86">
        <v>45062</v>
      </c>
      <c r="F42" s="44">
        <v>75.960791999999998</v>
      </c>
      <c r="G42" s="44">
        <v>64.532858000000004</v>
      </c>
      <c r="H42" s="44">
        <v>86.790747999999994</v>
      </c>
      <c r="I42" s="44">
        <v>108.54391600000002</v>
      </c>
      <c r="J42" s="44"/>
    </row>
    <row r="43" spans="1:10" x14ac:dyDescent="0.25">
      <c r="A43" s="41" t="s">
        <v>210</v>
      </c>
      <c r="D43" s="87" t="s">
        <v>170</v>
      </c>
      <c r="E43" s="86">
        <v>43469</v>
      </c>
      <c r="F43" s="45" t="e">
        <v>#N/A</v>
      </c>
      <c r="G43" s="45" t="e">
        <v>#N/A</v>
      </c>
      <c r="H43" s="45" t="e">
        <v>#N/A</v>
      </c>
      <c r="I43" s="45" t="e">
        <v>#N/A</v>
      </c>
      <c r="J43" s="45"/>
    </row>
    <row r="44" spans="1:10" x14ac:dyDescent="0.25">
      <c r="A44" s="41" t="s">
        <v>211</v>
      </c>
      <c r="D44" s="87" t="s">
        <v>170</v>
      </c>
      <c r="E44" s="86">
        <v>43469</v>
      </c>
      <c r="F44" s="45" t="e">
        <v>#N/A</v>
      </c>
      <c r="G44" s="45" t="e">
        <v>#N/A</v>
      </c>
      <c r="H44" s="45" t="e">
        <v>#N/A</v>
      </c>
      <c r="I44" s="45" t="e">
        <v>#N/A</v>
      </c>
      <c r="J44" s="45"/>
    </row>
    <row r="45" spans="1:10" x14ac:dyDescent="0.25">
      <c r="A45" s="41" t="s">
        <v>212</v>
      </c>
      <c r="C45" s="41" t="s">
        <v>136</v>
      </c>
      <c r="D45" s="87" t="s">
        <v>170</v>
      </c>
      <c r="E45" s="86">
        <v>44964</v>
      </c>
      <c r="F45" s="45">
        <v>155</v>
      </c>
      <c r="G45" s="45">
        <v>122</v>
      </c>
      <c r="H45" s="45">
        <v>88</v>
      </c>
      <c r="I45" s="45">
        <v>133</v>
      </c>
      <c r="J45" s="45"/>
    </row>
    <row r="46" spans="1:10" x14ac:dyDescent="0.25">
      <c r="A46" s="41" t="s">
        <v>213</v>
      </c>
      <c r="C46" s="41" t="s">
        <v>146</v>
      </c>
      <c r="D46" s="87" t="s">
        <v>170</v>
      </c>
      <c r="E46" s="86">
        <v>45112</v>
      </c>
      <c r="F46" s="170">
        <v>5002.3857416499995</v>
      </c>
      <c r="G46" s="170">
        <v>3420.5294536699994</v>
      </c>
      <c r="H46" s="170">
        <v>5633.4687526600001</v>
      </c>
      <c r="I46" s="170">
        <v>5722.11931129</v>
      </c>
      <c r="J46" s="44"/>
    </row>
    <row r="47" spans="1:10" x14ac:dyDescent="0.25">
      <c r="E47" s="86"/>
    </row>
    <row r="48" spans="1:10"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48" customFormat="1" ht="165" customHeight="1" x14ac:dyDescent="0.3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3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440.77047904999984</v>
      </c>
    </row>
    <row r="7" spans="1:67" x14ac:dyDescent="0.3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3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3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3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3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35">
      <c r="A19" s="46">
        <v>43191</v>
      </c>
      <c r="B19" s="90">
        <f>VLOOKUP($A19,dXdata!DATA,MATCH(B$3,dXdata!IDS,0) + 1,FALSE)</f>
        <v>2.3930384336475541</v>
      </c>
      <c r="C19" s="90"/>
    </row>
    <row r="20" spans="1:65" x14ac:dyDescent="0.35">
      <c r="A20" s="46">
        <v>43221</v>
      </c>
      <c r="B20" s="90">
        <f>VLOOKUP($A20,dXdata!DATA,MATCH(B$3,dXdata!IDS,0) + 1,FALSE)</f>
        <v>2.6124818577648812</v>
      </c>
      <c r="C20" s="90"/>
    </row>
    <row r="21" spans="1:65" x14ac:dyDescent="0.35">
      <c r="A21" s="46">
        <v>43252</v>
      </c>
      <c r="B21" s="90">
        <f>VLOOKUP($A21,dXdata!DATA,MATCH(B$3,dXdata!IDS,0) + 1,FALSE)</f>
        <v>2.6181818181818084</v>
      </c>
      <c r="C21" s="90"/>
    </row>
    <row r="22" spans="1:65" x14ac:dyDescent="0.35">
      <c r="A22" s="46">
        <v>43282</v>
      </c>
      <c r="B22" s="90">
        <f>VLOOKUP($A22,dXdata!DATA,MATCH(B$3,dXdata!IDS,0) + 1,FALSE)</f>
        <v>3.3405954974582652</v>
      </c>
      <c r="C22" s="90"/>
    </row>
    <row r="23" spans="1:65" x14ac:dyDescent="0.35">
      <c r="A23" s="46">
        <v>43313</v>
      </c>
      <c r="B23" s="90">
        <f>VLOOKUP($A23,dXdata!DATA,MATCH(B$3,dXdata!IDS,0) + 1,FALSE)</f>
        <v>2.9710144927536097</v>
      </c>
      <c r="C23" s="90"/>
    </row>
    <row r="24" spans="1:65" x14ac:dyDescent="0.35">
      <c r="A24" s="46">
        <v>43344</v>
      </c>
      <c r="B24" s="90">
        <f>VLOOKUP($A24,dXdata!DATA,MATCH(B$3,dXdata!IDS,0) + 1,FALSE)</f>
        <v>2.7616279069767602</v>
      </c>
      <c r="C24" s="90"/>
    </row>
    <row r="25" spans="1:65" x14ac:dyDescent="0.35">
      <c r="A25" s="46">
        <v>43374</v>
      </c>
      <c r="B25" s="90">
        <f>VLOOKUP($A25,dXdata!DATA,MATCH(B$3,dXdata!IDS,0) + 1,FALSE)</f>
        <v>2.532561505065134</v>
      </c>
      <c r="C25" s="90"/>
    </row>
    <row r="26" spans="1:65" x14ac:dyDescent="0.35">
      <c r="A26" s="46">
        <v>43405</v>
      </c>
      <c r="B26" s="90">
        <f>VLOOKUP($A26,dXdata!DATA,MATCH(B$3,dXdata!IDS,0) + 1,FALSE)</f>
        <v>1.4398848092152639</v>
      </c>
      <c r="C26" s="90"/>
    </row>
    <row r="27" spans="1:65" x14ac:dyDescent="0.35">
      <c r="A27" s="46">
        <v>43435</v>
      </c>
      <c r="B27" s="90">
        <f>VLOOKUP($A27,dXdata!DATA,MATCH(B$3,dXdata!IDS,0) + 1,FALSE)</f>
        <v>1.9565217391304346</v>
      </c>
      <c r="C27" s="90"/>
    </row>
    <row r="28" spans="1:65" x14ac:dyDescent="0.3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3"/>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82</v>
      </c>
      <c r="G12" s="36" t="s">
        <v>83</v>
      </c>
      <c r="H12" s="36" t="s">
        <v>84</v>
      </c>
      <c r="I12" s="36" t="s">
        <v>221</v>
      </c>
      <c r="J12" s="36" t="s">
        <v>86</v>
      </c>
      <c r="K12" s="36" t="s">
        <v>118</v>
      </c>
      <c r="L12" s="36" t="s">
        <v>119</v>
      </c>
      <c r="M12" s="36" t="s">
        <v>120</v>
      </c>
      <c r="N12" s="36" t="s">
        <v>121</v>
      </c>
      <c r="O12" s="36" t="s">
        <v>122</v>
      </c>
      <c r="P12" s="36" t="s">
        <v>227</v>
      </c>
      <c r="Q12" s="36" t="s">
        <v>125</v>
      </c>
      <c r="R12" s="36" t="s">
        <v>127</v>
      </c>
      <c r="S12" s="36" t="s">
        <v>38</v>
      </c>
      <c r="T12" s="36" t="s">
        <v>128</v>
      </c>
      <c r="U12" s="36" t="s">
        <v>129</v>
      </c>
      <c r="V12" s="36" t="s">
        <v>131</v>
      </c>
      <c r="W12" s="36" t="s">
        <v>47</v>
      </c>
      <c r="X12" s="36" t="s">
        <v>134</v>
      </c>
      <c r="Y12" s="36" t="s">
        <v>135</v>
      </c>
      <c r="Z12" s="36" t="s">
        <v>243</v>
      </c>
      <c r="AA12" s="36" t="s">
        <v>245</v>
      </c>
      <c r="AB12" s="36" t="s">
        <v>246</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228</v>
      </c>
      <c r="Q13" s="49" t="s">
        <v>126</v>
      </c>
      <c r="R13" s="38" t="s">
        <v>15</v>
      </c>
      <c r="S13" s="38" t="s">
        <v>44</v>
      </c>
      <c r="T13" s="38" t="s">
        <v>44</v>
      </c>
      <c r="U13" s="38" t="s">
        <v>130</v>
      </c>
      <c r="V13" s="38" t="s">
        <v>132</v>
      </c>
      <c r="W13" s="38" t="s">
        <v>133</v>
      </c>
      <c r="X13" s="38" t="s">
        <v>51</v>
      </c>
      <c r="Y13" s="38" t="s">
        <v>136</v>
      </c>
      <c r="Z13" s="38" t="s">
        <v>244</v>
      </c>
      <c r="AA13" s="38" t="s">
        <v>46</v>
      </c>
      <c r="AB13" s="38" t="s">
        <v>247</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45125</v>
      </c>
      <c r="C15" s="40">
        <v>45125</v>
      </c>
      <c r="D15" s="40">
        <v>45114</v>
      </c>
      <c r="E15" s="40">
        <v>45114</v>
      </c>
      <c r="F15" s="40">
        <v>45114</v>
      </c>
      <c r="G15" s="40">
        <v>45099</v>
      </c>
      <c r="H15" s="40">
        <v>45099</v>
      </c>
      <c r="I15" s="40">
        <v>45099</v>
      </c>
      <c r="J15" s="40">
        <v>45099</v>
      </c>
      <c r="K15" s="40">
        <v>45114</v>
      </c>
      <c r="L15" s="40">
        <v>45106</v>
      </c>
      <c r="M15" s="40">
        <v>45114</v>
      </c>
      <c r="N15" s="40">
        <v>45114</v>
      </c>
      <c r="O15" s="40">
        <v>45114</v>
      </c>
      <c r="P15" s="40">
        <v>45112</v>
      </c>
      <c r="Q15" s="40">
        <v>45114</v>
      </c>
      <c r="R15" s="40">
        <v>45114</v>
      </c>
      <c r="S15" s="40">
        <v>45111</v>
      </c>
      <c r="T15" s="40">
        <v>45111</v>
      </c>
      <c r="U15" s="40">
        <v>45104</v>
      </c>
      <c r="V15" s="40">
        <v>45099</v>
      </c>
      <c r="W15" s="40">
        <v>43188</v>
      </c>
      <c r="X15" s="40">
        <v>45125</v>
      </c>
      <c r="Y15" s="40">
        <v>45105</v>
      </c>
      <c r="Z15" s="40">
        <v>45114</v>
      </c>
      <c r="AA15" s="40">
        <v>45112</v>
      </c>
      <c r="AB15" s="40">
        <v>45112</v>
      </c>
      <c r="AC15" s="40">
        <v>45064</v>
      </c>
      <c r="AD15" s="40">
        <v>45125</v>
      </c>
      <c r="AE15" s="40">
        <v>43714</v>
      </c>
      <c r="AF15" s="40">
        <v>43714</v>
      </c>
      <c r="AG15" s="40">
        <v>45105</v>
      </c>
      <c r="AH15" s="40">
        <v>45112</v>
      </c>
    </row>
    <row r="16" spans="1:34" x14ac:dyDescent="0.25">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5">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5">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5">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5">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5">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5">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5">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5">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5">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5">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5">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5">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5">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5">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440.77047904999984</v>
      </c>
    </row>
    <row r="31" spans="1:34" x14ac:dyDescent="0.25">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438.02005121000002</v>
      </c>
    </row>
    <row r="32" spans="1:34" x14ac:dyDescent="0.25">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5">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5">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5">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5">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5">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5">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5">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5">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5">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5">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5">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5">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5">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365.97630138</v>
      </c>
    </row>
    <row r="46" spans="1:34" x14ac:dyDescent="0.25">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340.72185800000011</v>
      </c>
    </row>
    <row r="47" spans="1:34" x14ac:dyDescent="0.25">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348.63794800000005</v>
      </c>
    </row>
    <row r="48" spans="1:34" x14ac:dyDescent="0.25">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5">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5">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1120.5893514300001</v>
      </c>
    </row>
    <row r="51" spans="1:34" x14ac:dyDescent="0.25">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5">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5">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335.12846120999995</v>
      </c>
    </row>
    <row r="54" spans="1:34" x14ac:dyDescent="0.25">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210.52365752999998</v>
      </c>
    </row>
    <row r="55" spans="1:34" x14ac:dyDescent="0.25">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296.62245077999995</v>
      </c>
    </row>
    <row r="56" spans="1:34" x14ac:dyDescent="0.25">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233.58563740999995</v>
      </c>
    </row>
    <row r="57" spans="1:34" x14ac:dyDescent="0.25">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272.70970456999999</v>
      </c>
    </row>
    <row r="58" spans="1:34" x14ac:dyDescent="0.25">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324.97454304999997</v>
      </c>
    </row>
    <row r="59" spans="1:34" x14ac:dyDescent="0.25">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332.16389097999996</v>
      </c>
    </row>
    <row r="60" spans="1:34" x14ac:dyDescent="0.25">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321.24700861999997</v>
      </c>
    </row>
    <row r="61" spans="1:34" x14ac:dyDescent="0.25">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326.53917858999995</v>
      </c>
    </row>
    <row r="62" spans="1:34" x14ac:dyDescent="0.25">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284.94264742999997</v>
      </c>
    </row>
    <row r="63" spans="1:34" x14ac:dyDescent="0.25">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273.09434064999999</v>
      </c>
    </row>
    <row r="64" spans="1:34" x14ac:dyDescent="0.25">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294.96120553000003</v>
      </c>
    </row>
    <row r="65" spans="1:34" x14ac:dyDescent="0.25">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668.49459096999988</v>
      </c>
    </row>
    <row r="66" spans="1:34" x14ac:dyDescent="0.25">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424.45113367000005</v>
      </c>
    </row>
    <row r="67" spans="1:34" x14ac:dyDescent="0.25">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408.62547171999995</v>
      </c>
    </row>
    <row r="68" spans="1:34" x14ac:dyDescent="0.25">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456.09384695999995</v>
      </c>
    </row>
    <row r="69" spans="1:34" x14ac:dyDescent="0.25">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1063.56568348</v>
      </c>
    </row>
    <row r="70" spans="1:34" x14ac:dyDescent="0.25">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443.20080965000005</v>
      </c>
    </row>
    <row r="71" spans="1:34" x14ac:dyDescent="0.25">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347.09017392999999</v>
      </c>
    </row>
    <row r="72" spans="1:34" x14ac:dyDescent="0.25">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359.35797853000003</v>
      </c>
    </row>
    <row r="73" spans="1:34" x14ac:dyDescent="0.25">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384.31677539999993</v>
      </c>
    </row>
    <row r="74" spans="1:34" x14ac:dyDescent="0.25">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399.33355590999997</v>
      </c>
    </row>
    <row r="75" spans="1:34" x14ac:dyDescent="0.25">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383.97752690999994</v>
      </c>
    </row>
    <row r="76" spans="1:34" x14ac:dyDescent="0.25">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3.0732473987659548</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371.47755496000008</v>
      </c>
    </row>
    <row r="77" spans="1:34" x14ac:dyDescent="0.25">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3.5866174641684845</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374.29640311999998</v>
      </c>
    </row>
    <row r="78" spans="1:34" x14ac:dyDescent="0.25">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3.3497565801134499</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601.02445710999996</v>
      </c>
    </row>
    <row r="79" spans="1:34" x14ac:dyDescent="0.25">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4.4975455691708799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492.53127846000007</v>
      </c>
    </row>
    <row r="80" spans="1:34" x14ac:dyDescent="0.25">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5.2345704080408284</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486.41103028999999</v>
      </c>
    </row>
    <row r="81" spans="1:34" x14ac:dyDescent="0.25">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4.6121027068350751</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641.8489294100001</v>
      </c>
    </row>
    <row r="82" spans="1:34" x14ac:dyDescent="0.25">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4.2083213163527144</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429.21197029000001</v>
      </c>
    </row>
    <row r="83" spans="1:34" x14ac:dyDescent="0.25">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3.834067668125285</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627.84232388999999</v>
      </c>
    </row>
    <row r="84" spans="1:34" x14ac:dyDescent="0.25">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3.6144499788178575</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545.83751615000006</v>
      </c>
    </row>
    <row r="85" spans="1:34" x14ac:dyDescent="0.25">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2.8424847131575115</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415.97302643999996</v>
      </c>
    </row>
    <row r="86" spans="1:34" x14ac:dyDescent="0.25">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2.4839120761170008</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380.51563460000011</v>
      </c>
    </row>
    <row r="87" spans="1:34" x14ac:dyDescent="0.25">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2.2519014325831366</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355.1491865700001</v>
      </c>
    </row>
    <row r="88" spans="1:34" x14ac:dyDescent="0.25">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3.175438805212516</v>
      </c>
      <c r="S88" s="50">
        <v>6.45</v>
      </c>
      <c r="T88" s="50">
        <v>4.5</v>
      </c>
      <c r="U88" s="44">
        <v>8.6639130000000009</v>
      </c>
      <c r="V88" s="50">
        <v>3.6185840910941054</v>
      </c>
      <c r="W88" s="51" t="e">
        <v>#N/A</v>
      </c>
      <c r="X88" s="45">
        <v>1295</v>
      </c>
      <c r="Y88" s="45">
        <v>209</v>
      </c>
      <c r="Z88" s="51">
        <v>1198</v>
      </c>
      <c r="AA88" s="51">
        <v>508515</v>
      </c>
      <c r="AB88" s="51">
        <v>0.64686825053995678</v>
      </c>
      <c r="AC88" s="44">
        <v>10.221923126559007</v>
      </c>
      <c r="AD88" s="44">
        <v>9.7279599999999995</v>
      </c>
      <c r="AE88" s="45" t="e">
        <v>#N/A</v>
      </c>
      <c r="AF88" s="45" t="e">
        <v>#N/A</v>
      </c>
      <c r="AG88" s="45">
        <v>9</v>
      </c>
      <c r="AH88" s="170">
        <v>324.71637200000004</v>
      </c>
    </row>
    <row r="89" spans="1:34" x14ac:dyDescent="0.25">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2.4843430784794673</v>
      </c>
      <c r="S89" s="50">
        <v>6.7</v>
      </c>
      <c r="T89" s="50">
        <v>4.75</v>
      </c>
      <c r="U89" s="44">
        <v>8.4640819999999994</v>
      </c>
      <c r="V89" s="50">
        <v>3.4090930588283457</v>
      </c>
      <c r="W89" s="51" t="e">
        <v>#N/A</v>
      </c>
      <c r="X89" s="45">
        <v>1238</v>
      </c>
      <c r="Y89" s="45">
        <v>202</v>
      </c>
      <c r="Z89" s="51">
        <v>1738</v>
      </c>
      <c r="AA89" s="51">
        <v>506823</v>
      </c>
      <c r="AB89" s="51">
        <v>0.72841575859178542</v>
      </c>
      <c r="AC89" s="44">
        <v>10.290715570886906</v>
      </c>
      <c r="AD89" s="44">
        <v>8.7417739999999995</v>
      </c>
      <c r="AE89" s="45" t="e">
        <v>#N/A</v>
      </c>
      <c r="AF89" s="45" t="e">
        <v>#N/A</v>
      </c>
      <c r="AG89" s="45">
        <v>16</v>
      </c>
      <c r="AH89" s="170">
        <v>399.58704733000002</v>
      </c>
    </row>
    <row r="90" spans="1:34" x14ac:dyDescent="0.25">
      <c r="A90" s="43">
        <v>44986</v>
      </c>
      <c r="B90" s="50">
        <v>3.6872218690400471</v>
      </c>
      <c r="C90" s="44">
        <v>4.2981867024848963</v>
      </c>
      <c r="D90" s="44">
        <v>7</v>
      </c>
      <c r="E90" s="44">
        <v>5.4</v>
      </c>
      <c r="F90" s="44">
        <v>916.3</v>
      </c>
      <c r="G90" s="45">
        <v>39560</v>
      </c>
      <c r="H90" s="44">
        <v>-32.606473594548561</v>
      </c>
      <c r="I90" s="45">
        <v>12370</v>
      </c>
      <c r="J90" s="44">
        <v>-31.95819581958196</v>
      </c>
      <c r="K90" s="50">
        <v>2.5282569898869678</v>
      </c>
      <c r="L90" s="44">
        <v>1.7082807463389305</v>
      </c>
      <c r="M90" s="44">
        <v>2.5495750708215414</v>
      </c>
      <c r="N90" s="44">
        <v>2.9332719035552568</v>
      </c>
      <c r="O90" s="50">
        <v>73.28</v>
      </c>
      <c r="P90" s="51">
        <v>3.0135999999999998</v>
      </c>
      <c r="Q90" s="44">
        <v>1385.8166666666668</v>
      </c>
      <c r="R90" s="44">
        <v>1.8414889827763181</v>
      </c>
      <c r="S90" s="50">
        <v>6.7</v>
      </c>
      <c r="T90" s="50">
        <v>4.75</v>
      </c>
      <c r="U90" s="44">
        <v>8.3738589999999995</v>
      </c>
      <c r="V90" s="50">
        <v>3.3547303253180614</v>
      </c>
      <c r="W90" s="51" t="e">
        <v>#N/A</v>
      </c>
      <c r="X90" s="45">
        <v>1094</v>
      </c>
      <c r="Y90" s="45">
        <v>244</v>
      </c>
      <c r="Z90" s="51">
        <v>2425</v>
      </c>
      <c r="AA90" s="51">
        <v>535966</v>
      </c>
      <c r="AB90" s="51">
        <v>0.73174411587205801</v>
      </c>
      <c r="AC90" s="44" t="e">
        <v>#N/A</v>
      </c>
      <c r="AD90" s="44">
        <v>9.0910309999999992</v>
      </c>
      <c r="AE90" s="45" t="e">
        <v>#N/A</v>
      </c>
      <c r="AF90" s="45" t="e">
        <v>#N/A</v>
      </c>
      <c r="AG90" s="45">
        <v>14</v>
      </c>
      <c r="AH90" s="170">
        <v>510.24850889000004</v>
      </c>
    </row>
    <row r="91" spans="1:34" x14ac:dyDescent="0.25">
      <c r="A91" s="43">
        <v>45017</v>
      </c>
      <c r="B91" s="50">
        <v>4.8765041165294454</v>
      </c>
      <c r="C91" s="44">
        <v>4.4058744993324295</v>
      </c>
      <c r="D91" s="44">
        <v>6.4</v>
      </c>
      <c r="E91" s="44">
        <v>5.3</v>
      </c>
      <c r="F91" s="44">
        <v>931.9</v>
      </c>
      <c r="G91" s="45">
        <v>38580</v>
      </c>
      <c r="H91" s="44">
        <v>-30.373578776394151</v>
      </c>
      <c r="I91" s="45">
        <v>12050</v>
      </c>
      <c r="J91" s="44">
        <v>-28.016726403823178</v>
      </c>
      <c r="K91" s="50">
        <v>3.0918727915194344</v>
      </c>
      <c r="L91" s="44">
        <v>3.421430021060945</v>
      </c>
      <c r="M91" s="44">
        <v>1.9662921348314377</v>
      </c>
      <c r="N91" s="44">
        <v>2.4908869987849247</v>
      </c>
      <c r="O91" s="50">
        <v>79.45</v>
      </c>
      <c r="P91" s="51">
        <v>2.5186999999999999</v>
      </c>
      <c r="Q91" s="44">
        <v>1389.2</v>
      </c>
      <c r="R91" s="44">
        <v>1.7486108345145635</v>
      </c>
      <c r="S91" s="50">
        <v>6.7</v>
      </c>
      <c r="T91" s="50">
        <v>4.75</v>
      </c>
      <c r="U91" s="44">
        <v>8.4455089999999995</v>
      </c>
      <c r="V91" s="50">
        <v>3.3822548706365261</v>
      </c>
      <c r="W91" s="51" t="e">
        <v>#N/A</v>
      </c>
      <c r="X91" s="45">
        <v>1164</v>
      </c>
      <c r="Y91" s="45">
        <v>211</v>
      </c>
      <c r="Z91" s="51">
        <v>2687</v>
      </c>
      <c r="AA91" s="51">
        <v>548565</v>
      </c>
      <c r="AB91" s="51">
        <v>0.85791826309067687</v>
      </c>
      <c r="AC91" s="44" t="e">
        <v>#N/A</v>
      </c>
      <c r="AD91" s="44">
        <v>9.0047200000000007</v>
      </c>
      <c r="AE91" s="45" t="e">
        <v>#N/A</v>
      </c>
      <c r="AF91" s="45" t="e">
        <v>#N/A</v>
      </c>
      <c r="AG91" s="45">
        <v>10</v>
      </c>
      <c r="AH91" s="170">
        <v>517.61832436999998</v>
      </c>
    </row>
    <row r="92" spans="1:34" x14ac:dyDescent="0.25">
      <c r="A92" s="43">
        <v>45047</v>
      </c>
      <c r="B92" s="50">
        <v>3.4934497816593746</v>
      </c>
      <c r="C92" s="44">
        <v>3.3574720210664877</v>
      </c>
      <c r="D92" s="44">
        <v>6</v>
      </c>
      <c r="E92" s="44">
        <v>5.3</v>
      </c>
      <c r="F92" s="44">
        <v>946.9</v>
      </c>
      <c r="G92" s="45" t="e">
        <v>#N/A</v>
      </c>
      <c r="H92" s="44" t="e">
        <v>#N/A</v>
      </c>
      <c r="I92" s="45" t="e">
        <v>#N/A</v>
      </c>
      <c r="J92" s="44" t="e">
        <v>#N/A</v>
      </c>
      <c r="K92" s="50">
        <v>2.9123328380386448</v>
      </c>
      <c r="L92" s="44" t="e">
        <v>#N/A</v>
      </c>
      <c r="M92" s="44">
        <v>0</v>
      </c>
      <c r="N92" s="44">
        <v>0.3123373243102634</v>
      </c>
      <c r="O92" s="50">
        <v>71.58</v>
      </c>
      <c r="P92" s="51">
        <v>2.2677999999999998</v>
      </c>
      <c r="Q92" s="44">
        <v>1394.8613681006327</v>
      </c>
      <c r="R92" s="44" t="e">
        <v>#N/A</v>
      </c>
      <c r="S92" s="50">
        <v>6.7</v>
      </c>
      <c r="T92" s="50">
        <v>4.75</v>
      </c>
      <c r="U92" s="44" t="e">
        <v>#N/A</v>
      </c>
      <c r="V92" s="50" t="e">
        <v>#N/A</v>
      </c>
      <c r="W92" s="51" t="e">
        <v>#N/A</v>
      </c>
      <c r="X92" s="45">
        <v>2076</v>
      </c>
      <c r="Y92" s="45">
        <v>256</v>
      </c>
      <c r="Z92" s="51">
        <v>3121</v>
      </c>
      <c r="AA92" s="51">
        <v>552428</v>
      </c>
      <c r="AB92" s="51">
        <v>0.85483429197480154</v>
      </c>
      <c r="AC92" s="44" t="e">
        <v>#N/A</v>
      </c>
      <c r="AD92" s="44">
        <v>9.3555659999999996</v>
      </c>
      <c r="AE92" s="45" t="e">
        <v>#N/A</v>
      </c>
      <c r="AF92" s="45" t="e">
        <v>#N/A</v>
      </c>
      <c r="AG92" s="45">
        <v>12</v>
      </c>
      <c r="AH92" s="170">
        <v>583.00516502000016</v>
      </c>
    </row>
    <row r="93" spans="1:34" x14ac:dyDescent="0.25">
      <c r="A93" s="43">
        <v>45078</v>
      </c>
      <c r="B93" s="50">
        <v>2.0270270270270174</v>
      </c>
      <c r="C93" s="44">
        <v>2.8122956180510084</v>
      </c>
      <c r="D93" s="44">
        <v>5.8</v>
      </c>
      <c r="E93" s="44">
        <v>5.2</v>
      </c>
      <c r="F93" s="44">
        <v>966</v>
      </c>
      <c r="G93" s="45" t="e">
        <v>#N/A</v>
      </c>
      <c r="H93" s="44" t="e">
        <v>#N/A</v>
      </c>
      <c r="I93" s="45" t="e">
        <v>#N/A</v>
      </c>
      <c r="J93" s="44" t="e">
        <v>#N/A</v>
      </c>
      <c r="K93" s="50">
        <v>3.8277511961722466</v>
      </c>
      <c r="L93" s="44" t="e">
        <v>#N/A</v>
      </c>
      <c r="M93" s="44">
        <v>0.27855153203342198</v>
      </c>
      <c r="N93" s="44">
        <v>1.1340744609415809</v>
      </c>
      <c r="O93" s="50">
        <v>70.25</v>
      </c>
      <c r="P93" s="51">
        <v>2.2038000000000002</v>
      </c>
      <c r="Q93" s="44">
        <v>1400.3468160680457</v>
      </c>
      <c r="R93" s="44" t="e">
        <v>#N/A</v>
      </c>
      <c r="S93" s="50">
        <v>6.95</v>
      </c>
      <c r="T93" s="50">
        <v>5</v>
      </c>
      <c r="U93" s="44" t="e">
        <v>#N/A</v>
      </c>
      <c r="V93" s="50" t="e">
        <v>#N/A</v>
      </c>
      <c r="W93" s="51" t="e">
        <v>#N/A</v>
      </c>
      <c r="X93" s="45">
        <v>1239</v>
      </c>
      <c r="Y93" s="45" t="e">
        <v>#N/A</v>
      </c>
      <c r="Z93" s="51">
        <v>3146</v>
      </c>
      <c r="AA93" s="51">
        <v>552273</v>
      </c>
      <c r="AB93" s="51">
        <v>0.79867986798679869</v>
      </c>
      <c r="AC93" s="44" t="e">
        <v>#N/A</v>
      </c>
      <c r="AD93" s="44" t="e">
        <v>#N/A</v>
      </c>
      <c r="AE93" s="45" t="e">
        <v>#N/A</v>
      </c>
      <c r="AF93" s="45" t="e">
        <v>#N/A</v>
      </c>
      <c r="AG93" s="45" t="e">
        <v>#N/A</v>
      </c>
      <c r="AH93" s="170">
        <v>493.36864474999993</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2023-07-18T17:21:21Z</dcterms:modified>
</cp:coreProperties>
</file>