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lgarycity.sharepoint.com/sites/ClimateCollaboration-CG/Shared Documents/General/Community Building Emissions Programs/NZ Priority Stream/Website Content/Package/"/>
    </mc:Choice>
  </mc:AlternateContent>
  <xr:revisionPtr revIDLastSave="107" documentId="8_{526D4CB2-31DA-4441-B53E-5D217E3E117E}" xr6:coauthVersionLast="47" xr6:coauthVersionMax="47" xr10:uidLastSave="{ED4C46AD-A371-463B-824F-9B97900485BC}"/>
  <bookViews>
    <workbookView xWindow="2070" yWindow="2460" windowWidth="18900" windowHeight="11055" xr2:uid="{67F9FB18-2038-4DE8-A05D-0B4CB4BBFB78}"/>
  </bookViews>
  <sheets>
    <sheet name="Part 3 Buildings" sheetId="2" r:id="rId1"/>
    <sheet name="Part 9 Buildings" sheetId="5" r:id="rId2"/>
  </sheets>
  <definedNames>
    <definedName name="_xlnm.Print_Area" localSheetId="0">'Part 3 Buildings'!$A$1:$Q$47</definedName>
    <definedName name="_xlnm.Print_Area" localSheetId="1">'Part 9 Buildings'!$A$1:$Q$48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5" l="1"/>
  <c r="L32" i="5"/>
  <c r="L41" i="5"/>
  <c r="L42" i="5"/>
  <c r="L45" i="5" s="1"/>
  <c r="L49" i="5" s="1"/>
  <c r="L50" i="5" s="1"/>
  <c r="L43" i="5"/>
  <c r="E14" i="5"/>
  <c r="J15" i="5" s="1"/>
  <c r="E9" i="5"/>
  <c r="P11" i="2"/>
  <c r="P6" i="2"/>
  <c r="L38" i="2"/>
  <c r="L42" i="2" s="1"/>
  <c r="L43" i="2" s="1"/>
  <c r="L36" i="2"/>
  <c r="L35" i="2"/>
  <c r="L34" i="2"/>
  <c r="P12" i="2"/>
  <c r="L24" i="2"/>
  <c r="L25" i="2" s="1"/>
  <c r="P7" i="2" s="1"/>
  <c r="E16" i="5" l="1"/>
  <c r="B17" i="5" s="1"/>
  <c r="P8" i="5"/>
  <c r="P13" i="5"/>
  <c r="P12" i="5"/>
  <c r="P7" i="5"/>
  <c r="P8" i="2"/>
  <c r="P13" i="2"/>
  <c r="P15" i="2" l="1"/>
  <c r="L16" i="2" s="1"/>
  <c r="P14" i="5"/>
  <c r="P9" i="5"/>
  <c r="E13" i="2"/>
  <c r="E8" i="2"/>
  <c r="P16" i="5" l="1"/>
  <c r="L17" i="5" s="1"/>
  <c r="E15" i="2"/>
  <c r="J14" i="2"/>
  <c r="B16" i="2" l="1"/>
</calcChain>
</file>

<file path=xl/sharedStrings.xml><?xml version="1.0" encoding="utf-8"?>
<sst xmlns="http://schemas.openxmlformats.org/spreadsheetml/2006/main" count="114" uniqueCount="53">
  <si>
    <t>Energy Consumption</t>
  </si>
  <si>
    <t>Electricity Consumption (GJ/year)</t>
  </si>
  <si>
    <t>Natural Gas Consumption (GJ/year)</t>
  </si>
  <si>
    <t>Reference House</t>
  </si>
  <si>
    <t>Reference House Annual Consumption (GJ/year)</t>
  </si>
  <si>
    <t>Proposed House</t>
  </si>
  <si>
    <t>Proposed House Better Than Reference</t>
  </si>
  <si>
    <t>Renewable Energy Generation</t>
  </si>
  <si>
    <t>Electricity Generation (GJ/year)</t>
  </si>
  <si>
    <t>Proposed House Annual Consumption (GJ/year)</t>
  </si>
  <si>
    <t>Proposed House Net Energy Consumption (GJ/year)</t>
  </si>
  <si>
    <t>cells</t>
  </si>
  <si>
    <t>Greenhouse Gas Emissions</t>
  </si>
  <si>
    <t>Emissions from Natural Gas Use (tCO2e/year)</t>
  </si>
  <si>
    <t>Emissions from Electricity Use (tCO2e/year)</t>
  </si>
  <si>
    <t>Reference House Annual Emissions (tCO2e/year)</t>
  </si>
  <si>
    <t>Electricity Emission Factor (Alberta)</t>
  </si>
  <si>
    <t>g CO2e/kWh</t>
  </si>
  <si>
    <t>1 kWh =</t>
  </si>
  <si>
    <t>GJ</t>
  </si>
  <si>
    <t>g CO2e/GJ</t>
  </si>
  <si>
    <t>kg CO2/GJ</t>
  </si>
  <si>
    <t>Emission Factors</t>
  </si>
  <si>
    <t>g CO2e/m3</t>
  </si>
  <si>
    <t xml:space="preserve">1 m3 NG = </t>
  </si>
  <si>
    <t>kg CO2e/GJ</t>
  </si>
  <si>
    <t>Proposed House Annual Emissions (tCO2e/year)</t>
  </si>
  <si>
    <t>Proposed House Emissions Reduction</t>
  </si>
  <si>
    <t>g CO2/m3</t>
  </si>
  <si>
    <t>g CH4/m3</t>
  </si>
  <si>
    <t>g N20/m3</t>
  </si>
  <si>
    <t>GWP</t>
  </si>
  <si>
    <t>Natural Gas Emission Factor</t>
  </si>
  <si>
    <t>En81-4-2020-2-eng.pdf (publications.gc.ca)</t>
  </si>
  <si>
    <t>Table A6.1-1</t>
  </si>
  <si>
    <t>Table A6.1–3</t>
  </si>
  <si>
    <t>Table A13–10 E</t>
  </si>
  <si>
    <t>En81-4-2020-3-eng.pdf (publications.gc.ca)</t>
  </si>
  <si>
    <t>Natural Gas: A Primer (nrcan.gc.ca)</t>
  </si>
  <si>
    <t>m3 to GJ Conversion</t>
  </si>
  <si>
    <t>yellow</t>
  </si>
  <si>
    <t>Reference Building</t>
  </si>
  <si>
    <t xml:space="preserve">To determine the project's eligibility fill in all </t>
  </si>
  <si>
    <t xml:space="preserve">For additional information contact the program's coordinator at greenbuildings@calgary.ca </t>
  </si>
  <si>
    <t xml:space="preserve">Reference Building </t>
  </si>
  <si>
    <t xml:space="preserve">Proposed Building </t>
  </si>
  <si>
    <t>Proposed Building</t>
  </si>
  <si>
    <t>Proposed Building Emissions Reduction</t>
  </si>
  <si>
    <t>Proposed Building Annual Consumption (GJ/year)</t>
  </si>
  <si>
    <t>Proposed Building Net Energy Consumption (GJ/year)</t>
  </si>
  <si>
    <t>Proposed Building Annual Emissions (tCO2e/year)</t>
  </si>
  <si>
    <t>Proposed Building Better Than Reference</t>
  </si>
  <si>
    <t>Reference Building Annual Emissions (tCO2e/year)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</si>
</sst>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85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2"/>
    <xf numFmtId="0" fontId="3" fillId="3" borderId="2" xfId="0" applyFont="1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6" xfId="0" applyFill="1" applyBorder="1"/>
    <xf numFmtId="164" fontId="0" fillId="3" borderId="5" xfId="0" applyNumberFormat="1" applyFill="1" applyBorder="1"/>
    <xf numFmtId="1" fontId="0" fillId="3" borderId="5" xfId="0" applyNumberFormat="1" applyFill="1" applyBorder="1"/>
    <xf numFmtId="0" fontId="0" fillId="3" borderId="5" xfId="0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3" fillId="3" borderId="8" xfId="0" applyFont="1" applyFill="1" applyBorder="1"/>
    <xf numFmtId="0" fontId="0" fillId="3" borderId="8" xfId="0" applyFill="1" applyBorder="1"/>
    <xf numFmtId="0" fontId="0" fillId="3" borderId="9" xfId="0" applyFill="1" applyBorder="1"/>
    <xf numFmtId="164" fontId="3" fillId="3" borderId="7" xfId="0" applyNumberFormat="1" applyFont="1" applyFill="1" applyBorder="1"/>
    <xf numFmtId="164" fontId="3" fillId="3" borderId="5" xfId="0" applyNumberFormat="1" applyFont="1" applyFill="1" applyBorder="1"/>
    <xf numFmtId="0" fontId="3" fillId="3" borderId="0" xfId="0" applyFont="1" applyFill="1" applyBorder="1"/>
    <xf numFmtId="0" fontId="3" fillId="3" borderId="6" xfId="0" applyFont="1" applyFill="1" applyBorder="1"/>
    <xf numFmtId="0" fontId="0" fillId="3" borderId="7" xfId="0" applyFill="1" applyBorder="1"/>
    <xf numFmtId="0" fontId="6" fillId="0" borderId="0" xfId="0" applyFont="1"/>
    <xf numFmtId="0" fontId="2" fillId="0" borderId="0" xfId="0" applyFont="1"/>
    <xf numFmtId="164" fontId="0" fillId="2" borderId="1" xfId="0" applyNumberFormat="1" applyFill="1" applyBorder="1" applyProtection="1">
      <protection locked="0"/>
    </xf>
    <xf numFmtId="0" fontId="0" fillId="3" borderId="5" xfId="0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3" fillId="3" borderId="5" xfId="0" applyFont="1" applyFill="1" applyBorder="1"/>
    <xf numFmtId="164" fontId="3" fillId="3" borderId="6" xfId="0" applyNumberFormat="1" applyFont="1" applyFill="1" applyBorder="1"/>
    <xf numFmtId="9" fontId="3" fillId="3" borderId="6" xfId="1" applyFont="1" applyFill="1" applyBorder="1"/>
    <xf numFmtId="1" fontId="0" fillId="3" borderId="6" xfId="0" applyNumberFormat="1" applyFill="1" applyBorder="1" applyAlignment="1">
      <alignment horizontal="right"/>
    </xf>
    <xf numFmtId="0" fontId="0" fillId="3" borderId="6" xfId="0" applyFill="1" applyBorder="1" applyAlignment="1">
      <alignment vertical="top" wrapText="1"/>
    </xf>
    <xf numFmtId="164" fontId="3" fillId="3" borderId="6" xfId="0" applyNumberFormat="1" applyFont="1" applyFill="1" applyBorder="1" applyAlignment="1">
      <alignment vertical="top" wrapText="1"/>
    </xf>
    <xf numFmtId="164" fontId="0" fillId="3" borderId="6" xfId="0" applyNumberFormat="1" applyFill="1" applyBorder="1"/>
    <xf numFmtId="164" fontId="0" fillId="3" borderId="6" xfId="0" applyNumberFormat="1" applyFill="1" applyBorder="1" applyAlignment="1">
      <alignment horizontal="right"/>
    </xf>
    <xf numFmtId="0" fontId="0" fillId="3" borderId="8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2" fillId="0" borderId="0" xfId="0" applyFont="1" applyFill="1" applyBorder="1"/>
    <xf numFmtId="0" fontId="7" fillId="0" borderId="0" xfId="0" applyFont="1"/>
    <xf numFmtId="0" fontId="7" fillId="2" borderId="1" xfId="0" applyFont="1" applyFill="1" applyBorder="1"/>
    <xf numFmtId="0" fontId="2" fillId="0" borderId="0" xfId="0" applyFont="1" applyAlignment="1">
      <alignment horizontal="left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6" xfId="0" applyFont="1" applyBorder="1" applyAlignment="1">
      <alignment horizontal="right"/>
    </xf>
  </cellXfs>
  <cellStyles count="3">
    <cellStyle name="Hyperlink" xfId="2" builtinId="8"/>
    <cellStyle name="Normal" xfId="0" builtinId="0"/>
    <cellStyle name="Percent" xfId="1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8585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rcan.gc.ca/energy/energy-sources-distribution/natural-gas/natural-gas-primer/5641" TargetMode="External"/><Relationship Id="rId2" Type="http://schemas.openxmlformats.org/officeDocument/2006/relationships/hyperlink" Target="https://publications.gc.ca/collections/collection_2022/eccc/En81-4-2020-3-eng.pdf" TargetMode="External"/><Relationship Id="rId1" Type="http://schemas.openxmlformats.org/officeDocument/2006/relationships/hyperlink" Target="https://publications.gc.ca/collections/collection_2022/eccc/En81-4-2020-2-eng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ublications.gc.ca/collections/collection_2022/eccc/En81-4-2020-2-eng.pdf" TargetMode="External"/><Relationship Id="rId2" Type="http://schemas.openxmlformats.org/officeDocument/2006/relationships/hyperlink" Target="https://publications.gc.ca/collections/collection_2022/eccc/En81-4-2020-3-eng.pdf" TargetMode="External"/><Relationship Id="rId1" Type="http://schemas.openxmlformats.org/officeDocument/2006/relationships/hyperlink" Target="https://www.nrcan.gc.ca/energy/energy-sources-distribution/natural-gas/natural-gas-primer/5641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1784A-E086-4D3F-B0C2-77F39263C82A}">
  <dimension ref="A1:P46"/>
  <sheetViews>
    <sheetView tabSelected="1" zoomScaleNormal="100" workbookViewId="0">
      <selection activeCell="E6" sqref="E6"/>
    </sheetView>
  </sheetViews>
  <sheetFormatPr defaultRowHeight="15" x14ac:dyDescent="0.25"/>
  <cols>
    <col min="2" max="2" width="11.140625" customWidth="1"/>
    <col min="4" max="4" width="23" customWidth="1"/>
    <col min="5" max="5" width="9.5703125" customWidth="1"/>
    <col min="9" max="9" width="11.28515625" customWidth="1"/>
    <col min="10" max="10" width="10" customWidth="1"/>
    <col min="12" max="12" width="11.42578125" bestFit="1" customWidth="1"/>
    <col min="14" max="14" width="10" customWidth="1"/>
    <col min="15" max="15" width="13.28515625" customWidth="1"/>
    <col min="16" max="16" width="8.85546875" customWidth="1"/>
  </cols>
  <sheetData>
    <row r="1" spans="1:16" ht="15.75" thickBot="1" x14ac:dyDescent="0.3"/>
    <row r="2" spans="1:16" ht="19.5" thickBot="1" x14ac:dyDescent="0.35">
      <c r="A2" s="37" t="s">
        <v>42</v>
      </c>
      <c r="B2" s="37"/>
      <c r="C2" s="37"/>
      <c r="D2" s="37"/>
      <c r="E2" s="38" t="s">
        <v>40</v>
      </c>
      <c r="F2" s="37" t="s">
        <v>11</v>
      </c>
      <c r="G2" s="37" t="s">
        <v>43</v>
      </c>
      <c r="H2" s="37"/>
      <c r="I2" s="37"/>
      <c r="J2" s="37"/>
      <c r="K2" s="37"/>
      <c r="L2" s="37"/>
      <c r="M2" s="37"/>
      <c r="N2" s="37"/>
      <c r="O2" s="37"/>
    </row>
    <row r="4" spans="1:16" ht="21.75" thickBot="1" x14ac:dyDescent="0.4">
      <c r="B4" s="1" t="s">
        <v>0</v>
      </c>
      <c r="G4" s="1" t="s">
        <v>7</v>
      </c>
      <c r="L4" s="1" t="s">
        <v>12</v>
      </c>
    </row>
    <row r="5" spans="1:16" ht="15.75" thickBot="1" x14ac:dyDescent="0.3">
      <c r="B5" s="3" t="s">
        <v>41</v>
      </c>
      <c r="C5" s="4"/>
      <c r="D5" s="4"/>
      <c r="E5" s="5"/>
      <c r="G5" s="3" t="s">
        <v>44</v>
      </c>
      <c r="H5" s="4"/>
      <c r="I5" s="4"/>
      <c r="J5" s="5"/>
      <c r="L5" s="3" t="s">
        <v>44</v>
      </c>
      <c r="M5" s="4"/>
      <c r="N5" s="4"/>
      <c r="O5" s="4"/>
      <c r="P5" s="5"/>
    </row>
    <row r="6" spans="1:16" ht="15.75" thickBot="1" x14ac:dyDescent="0.3">
      <c r="B6" s="24" t="s">
        <v>2</v>
      </c>
      <c r="C6" s="25"/>
      <c r="D6" s="25"/>
      <c r="E6" s="23"/>
      <c r="G6" s="6" t="s">
        <v>8</v>
      </c>
      <c r="H6" s="7"/>
      <c r="I6" s="7"/>
      <c r="J6" s="29">
        <v>0</v>
      </c>
      <c r="L6" s="6" t="s">
        <v>13</v>
      </c>
      <c r="M6" s="7"/>
      <c r="N6" s="7"/>
      <c r="O6" s="7"/>
      <c r="P6" s="32">
        <f>(E6*L43)/1000</f>
        <v>0</v>
      </c>
    </row>
    <row r="7" spans="1:16" ht="15.75" thickBot="1" x14ac:dyDescent="0.3">
      <c r="B7" s="6" t="s">
        <v>1</v>
      </c>
      <c r="C7" s="7"/>
      <c r="D7" s="7"/>
      <c r="E7" s="23"/>
      <c r="G7" s="6"/>
      <c r="H7" s="7"/>
      <c r="I7" s="7"/>
      <c r="J7" s="8"/>
      <c r="L7" s="6" t="s">
        <v>14</v>
      </c>
      <c r="M7" s="7"/>
      <c r="N7" s="7"/>
      <c r="O7" s="7"/>
      <c r="P7" s="33">
        <f>(E7*L25)/1000</f>
        <v>0</v>
      </c>
    </row>
    <row r="8" spans="1:16" x14ac:dyDescent="0.25">
      <c r="B8" s="26" t="s">
        <v>4</v>
      </c>
      <c r="C8" s="18"/>
      <c r="D8" s="18"/>
      <c r="E8" s="27">
        <f>SUM(E6:E7)</f>
        <v>0</v>
      </c>
      <c r="G8" s="6"/>
      <c r="H8" s="7"/>
      <c r="I8" s="7"/>
      <c r="J8" s="8"/>
      <c r="L8" s="26" t="s">
        <v>52</v>
      </c>
      <c r="M8" s="7"/>
      <c r="N8" s="7"/>
      <c r="O8" s="7"/>
      <c r="P8" s="27">
        <f>SUM(P6:P7)</f>
        <v>0</v>
      </c>
    </row>
    <row r="9" spans="1:16" x14ac:dyDescent="0.25">
      <c r="B9" s="6"/>
      <c r="C9" s="7"/>
      <c r="D9" s="7"/>
      <c r="E9" s="8"/>
      <c r="G9" s="6"/>
      <c r="H9" s="7"/>
      <c r="I9" s="7"/>
      <c r="J9" s="8"/>
      <c r="L9" s="6"/>
      <c r="M9" s="7"/>
      <c r="N9" s="7"/>
      <c r="O9" s="7"/>
      <c r="P9" s="8"/>
    </row>
    <row r="10" spans="1:16" ht="15.75" thickBot="1" x14ac:dyDescent="0.3">
      <c r="B10" s="26" t="s">
        <v>45</v>
      </c>
      <c r="C10" s="7"/>
      <c r="D10" s="7"/>
      <c r="E10" s="8"/>
      <c r="G10" s="26" t="s">
        <v>45</v>
      </c>
      <c r="H10" s="7"/>
      <c r="I10" s="7"/>
      <c r="J10" s="8"/>
      <c r="L10" s="26" t="s">
        <v>46</v>
      </c>
      <c r="M10" s="7"/>
      <c r="N10" s="7"/>
      <c r="O10" s="7"/>
      <c r="P10" s="8"/>
    </row>
    <row r="11" spans="1:16" ht="15.75" thickBot="1" x14ac:dyDescent="0.3">
      <c r="B11" s="24" t="s">
        <v>2</v>
      </c>
      <c r="C11" s="7"/>
      <c r="D11" s="7"/>
      <c r="E11" s="23"/>
      <c r="G11" s="6" t="s">
        <v>8</v>
      </c>
      <c r="H11" s="7"/>
      <c r="I11" s="7"/>
      <c r="J11" s="23"/>
      <c r="L11" s="6" t="s">
        <v>13</v>
      </c>
      <c r="M11" s="7"/>
      <c r="N11" s="7"/>
      <c r="O11" s="7"/>
      <c r="P11" s="32">
        <f>(E11*L43)/1000</f>
        <v>0</v>
      </c>
    </row>
    <row r="12" spans="1:16" ht="15.75" thickBot="1" x14ac:dyDescent="0.3">
      <c r="B12" s="6" t="s">
        <v>1</v>
      </c>
      <c r="C12" s="7"/>
      <c r="D12" s="7"/>
      <c r="E12" s="23"/>
      <c r="G12" s="6"/>
      <c r="H12" s="7"/>
      <c r="I12" s="7"/>
      <c r="J12" s="8"/>
      <c r="L12" s="6" t="s">
        <v>14</v>
      </c>
      <c r="M12" s="7"/>
      <c r="N12" s="7"/>
      <c r="O12" s="7"/>
      <c r="P12" s="32">
        <f>((E12-J11)*L25)/1000</f>
        <v>0</v>
      </c>
    </row>
    <row r="13" spans="1:16" ht="14.1" customHeight="1" x14ac:dyDescent="0.25">
      <c r="B13" s="26" t="s">
        <v>48</v>
      </c>
      <c r="C13" s="7"/>
      <c r="D13" s="7"/>
      <c r="E13" s="27">
        <f>SUM(E11:E12)</f>
        <v>0</v>
      </c>
      <c r="G13" s="40" t="s">
        <v>49</v>
      </c>
      <c r="H13" s="41"/>
      <c r="I13" s="41"/>
      <c r="J13" s="30"/>
      <c r="L13" s="26" t="s">
        <v>50</v>
      </c>
      <c r="M13" s="7"/>
      <c r="N13" s="7"/>
      <c r="O13" s="7"/>
      <c r="P13" s="27">
        <f>SUM(P11:P12)</f>
        <v>0</v>
      </c>
    </row>
    <row r="14" spans="1:16" x14ac:dyDescent="0.25">
      <c r="B14" s="6"/>
      <c r="C14" s="7"/>
      <c r="D14" s="7"/>
      <c r="E14" s="8"/>
      <c r="G14" s="40"/>
      <c r="H14" s="41"/>
      <c r="I14" s="41"/>
      <c r="J14" s="31">
        <f>E13-J11</f>
        <v>0</v>
      </c>
      <c r="L14" s="6"/>
      <c r="M14" s="7"/>
      <c r="N14" s="7"/>
      <c r="O14" s="7"/>
      <c r="P14" s="8"/>
    </row>
    <row r="15" spans="1:16" ht="15.75" thickBot="1" x14ac:dyDescent="0.3">
      <c r="B15" s="26" t="s">
        <v>51</v>
      </c>
      <c r="C15" s="7"/>
      <c r="D15" s="7"/>
      <c r="E15" s="28">
        <f>(E8-E13)/IF(E8=0,0.01,E8)</f>
        <v>0</v>
      </c>
      <c r="G15" s="20"/>
      <c r="H15" s="14"/>
      <c r="I15" s="14"/>
      <c r="J15" s="15"/>
      <c r="L15" s="26" t="s">
        <v>47</v>
      </c>
      <c r="M15" s="18"/>
      <c r="N15" s="18"/>
      <c r="O15" s="18"/>
      <c r="P15" s="28">
        <f>(P8-P13)/IF(P8=0,0.01,P8)</f>
        <v>0</v>
      </c>
    </row>
    <row r="16" spans="1:16" ht="32.65" customHeight="1" thickBot="1" x14ac:dyDescent="0.3">
      <c r="B16" s="42" t="str">
        <f>IF(E15&gt;24.9%, "Eligible","Likely Ineligible, please contact the Program Administrator for more information")</f>
        <v>Likely Ineligible, please contact the Program Administrator for more information</v>
      </c>
      <c r="C16" s="43"/>
      <c r="D16" s="43"/>
      <c r="E16" s="44"/>
      <c r="L16" s="42" t="str">
        <f>IF(P15&gt;49.9%, "Eligible","Likely Ineligible, please contact the Program Administrator for more information")</f>
        <v>Likely Ineligible, please contact the Program Administrator for more information</v>
      </c>
      <c r="M16" s="43"/>
      <c r="N16" s="43"/>
      <c r="O16" s="43"/>
      <c r="P16" s="44"/>
    </row>
    <row r="18" spans="12:16" ht="21.75" thickBot="1" x14ac:dyDescent="0.4">
      <c r="L18" s="1" t="s">
        <v>22</v>
      </c>
    </row>
    <row r="19" spans="12:16" x14ac:dyDescent="0.25">
      <c r="L19" s="3" t="s">
        <v>16</v>
      </c>
      <c r="M19" s="4"/>
      <c r="N19" s="4"/>
      <c r="O19" s="4"/>
      <c r="P19" s="5"/>
    </row>
    <row r="20" spans="12:16" x14ac:dyDescent="0.25">
      <c r="L20" s="6">
        <v>590</v>
      </c>
      <c r="M20" s="7" t="s">
        <v>17</v>
      </c>
      <c r="N20" s="7"/>
      <c r="O20" s="7"/>
      <c r="P20" s="8"/>
    </row>
    <row r="21" spans="12:16" x14ac:dyDescent="0.25">
      <c r="L21" s="6"/>
      <c r="M21" s="7"/>
      <c r="N21" s="7"/>
      <c r="O21" s="7"/>
      <c r="P21" s="8"/>
    </row>
    <row r="22" spans="12:16" x14ac:dyDescent="0.25">
      <c r="L22" s="11" t="s">
        <v>18</v>
      </c>
      <c r="M22" s="12">
        <v>3.5999999999999999E-3</v>
      </c>
      <c r="N22" s="7" t="s">
        <v>19</v>
      </c>
      <c r="O22" s="7"/>
      <c r="P22" s="8"/>
    </row>
    <row r="23" spans="12:16" x14ac:dyDescent="0.25">
      <c r="L23" s="6"/>
      <c r="M23" s="7"/>
      <c r="N23" s="7"/>
      <c r="O23" s="7"/>
      <c r="P23" s="8"/>
    </row>
    <row r="24" spans="12:16" x14ac:dyDescent="0.25">
      <c r="L24" s="10">
        <f>L20/M22</f>
        <v>163888.88888888891</v>
      </c>
      <c r="M24" s="7" t="s">
        <v>20</v>
      </c>
      <c r="N24" s="7"/>
      <c r="O24" s="7"/>
      <c r="P24" s="8"/>
    </row>
    <row r="25" spans="12:16" x14ac:dyDescent="0.25">
      <c r="L25" s="17">
        <f>L24/1000</f>
        <v>163.88888888888891</v>
      </c>
      <c r="M25" s="18" t="s">
        <v>21</v>
      </c>
      <c r="N25" s="18"/>
      <c r="O25" s="18"/>
      <c r="P25" s="19"/>
    </row>
    <row r="26" spans="12:16" ht="15.75" thickBot="1" x14ac:dyDescent="0.3">
      <c r="L26" s="20"/>
      <c r="M26" s="14"/>
      <c r="N26" s="14"/>
      <c r="O26" s="14"/>
      <c r="P26" s="15"/>
    </row>
    <row r="27" spans="12:16" x14ac:dyDescent="0.25">
      <c r="L27" s="2" t="s">
        <v>37</v>
      </c>
      <c r="P27" t="s">
        <v>36</v>
      </c>
    </row>
    <row r="28" spans="12:16" ht="15.75" thickBot="1" x14ac:dyDescent="0.3"/>
    <row r="29" spans="12:16" x14ac:dyDescent="0.25">
      <c r="L29" s="3" t="s">
        <v>32</v>
      </c>
      <c r="M29" s="4"/>
      <c r="N29" s="4"/>
      <c r="O29" s="5" t="s">
        <v>31</v>
      </c>
    </row>
    <row r="30" spans="12:16" x14ac:dyDescent="0.25">
      <c r="L30" s="6">
        <v>1962</v>
      </c>
      <c r="M30" s="7" t="s">
        <v>28</v>
      </c>
      <c r="N30" s="7"/>
      <c r="O30" s="8">
        <v>1</v>
      </c>
    </row>
    <row r="31" spans="12:16" x14ac:dyDescent="0.25">
      <c r="L31" s="6">
        <v>3.6999999999999998E-2</v>
      </c>
      <c r="M31" s="7" t="s">
        <v>29</v>
      </c>
      <c r="N31" s="7"/>
      <c r="O31" s="8">
        <v>28</v>
      </c>
    </row>
    <row r="32" spans="12:16" x14ac:dyDescent="0.25">
      <c r="L32" s="6">
        <v>3.5000000000000003E-2</v>
      </c>
      <c r="M32" s="7" t="s">
        <v>30</v>
      </c>
      <c r="N32" s="7"/>
      <c r="O32" s="8">
        <v>265</v>
      </c>
    </row>
    <row r="33" spans="12:15" x14ac:dyDescent="0.25">
      <c r="L33" s="6"/>
      <c r="M33" s="7"/>
      <c r="N33" s="7"/>
      <c r="O33" s="8"/>
    </row>
    <row r="34" spans="12:15" x14ac:dyDescent="0.25">
      <c r="L34" s="6">
        <f>L30*O30</f>
        <v>1962</v>
      </c>
      <c r="M34" s="7" t="s">
        <v>28</v>
      </c>
      <c r="N34" s="7"/>
      <c r="O34" s="8"/>
    </row>
    <row r="35" spans="12:15" x14ac:dyDescent="0.25">
      <c r="L35" s="6">
        <f>L31*O31</f>
        <v>1.036</v>
      </c>
      <c r="M35" s="7" t="s">
        <v>23</v>
      </c>
      <c r="N35" s="7"/>
      <c r="O35" s="8"/>
    </row>
    <row r="36" spans="12:15" x14ac:dyDescent="0.25">
      <c r="L36" s="9">
        <f>L32*O32</f>
        <v>9.2750000000000004</v>
      </c>
      <c r="M36" s="7" t="s">
        <v>23</v>
      </c>
      <c r="N36" s="7"/>
      <c r="O36" s="8"/>
    </row>
    <row r="37" spans="12:15" x14ac:dyDescent="0.25">
      <c r="L37" s="6"/>
      <c r="M37" s="7"/>
      <c r="N37" s="7"/>
      <c r="O37" s="8"/>
    </row>
    <row r="38" spans="12:15" x14ac:dyDescent="0.25">
      <c r="L38" s="10">
        <f>SUM(L34:L36)</f>
        <v>1972.3110000000001</v>
      </c>
      <c r="M38" s="7" t="s">
        <v>23</v>
      </c>
      <c r="N38" s="7"/>
      <c r="O38" s="8"/>
    </row>
    <row r="39" spans="12:15" x14ac:dyDescent="0.25">
      <c r="L39" s="6"/>
      <c r="M39" s="7"/>
      <c r="N39" s="7"/>
      <c r="O39" s="8"/>
    </row>
    <row r="40" spans="12:15" x14ac:dyDescent="0.25">
      <c r="L40" s="11" t="s">
        <v>24</v>
      </c>
      <c r="M40" s="12">
        <v>3.73E-2</v>
      </c>
      <c r="N40" s="7" t="s">
        <v>19</v>
      </c>
      <c r="O40" s="8"/>
    </row>
    <row r="41" spans="12:15" x14ac:dyDescent="0.25">
      <c r="L41" s="6"/>
      <c r="M41" s="7"/>
      <c r="N41" s="7"/>
      <c r="O41" s="8"/>
    </row>
    <row r="42" spans="12:15" x14ac:dyDescent="0.25">
      <c r="L42" s="6">
        <f>L38/M40</f>
        <v>52876.970509383384</v>
      </c>
      <c r="M42" s="7" t="s">
        <v>20</v>
      </c>
      <c r="N42" s="7"/>
      <c r="O42" s="8"/>
    </row>
    <row r="43" spans="12:15" ht="15.75" thickBot="1" x14ac:dyDescent="0.3">
      <c r="L43" s="16">
        <f>L42/1000</f>
        <v>52.876970509383384</v>
      </c>
      <c r="M43" s="13" t="s">
        <v>25</v>
      </c>
      <c r="N43" s="14"/>
      <c r="O43" s="15"/>
    </row>
    <row r="44" spans="12:15" x14ac:dyDescent="0.25">
      <c r="L44" s="2" t="s">
        <v>33</v>
      </c>
      <c r="O44" t="s">
        <v>34</v>
      </c>
    </row>
    <row r="45" spans="12:15" x14ac:dyDescent="0.25">
      <c r="O45" t="s">
        <v>35</v>
      </c>
    </row>
    <row r="46" spans="12:15" x14ac:dyDescent="0.25">
      <c r="L46" s="2" t="s">
        <v>38</v>
      </c>
      <c r="O46" t="s">
        <v>39</v>
      </c>
    </row>
  </sheetData>
  <sheetProtection sheet="1" objects="1" scenarios="1"/>
  <mergeCells count="3">
    <mergeCell ref="G13:I14"/>
    <mergeCell ref="B16:E16"/>
    <mergeCell ref="L16:P16"/>
  </mergeCells>
  <conditionalFormatting sqref="B15:E15">
    <cfRule type="cellIs" priority="5" operator="greaterThanOrEqual">
      <formula>25</formula>
    </cfRule>
  </conditionalFormatting>
  <conditionalFormatting sqref="B16">
    <cfRule type="beginsWith" dxfId="6" priority="2" operator="beginsWith" text="Likely Ineligible, please contact the Program Administrator for more information">
      <formula>LEFT(B16,LEN("Likely Ineligible, please contact the Program Administrator for more information"))="Likely Ineligible, please contact the Program Administrator for more information"</formula>
    </cfRule>
    <cfRule type="beginsWith" dxfId="5" priority="4" operator="beginsWith" text="Eligible">
      <formula>LEFT(B16,LEN("Eligible"))="Eligible"</formula>
    </cfRule>
  </conditionalFormatting>
  <conditionalFormatting sqref="L16">
    <cfRule type="beginsWith" dxfId="4" priority="1" operator="beginsWith" text="Likely Ineligible, please contact the Program Administrator for more information">
      <formula>LEFT(L16,LEN("Likely Ineligible, please contact the Program Administrator for more information"))="Likely Ineligible, please contact the Program Administrator for more information"</formula>
    </cfRule>
    <cfRule type="containsText" dxfId="3" priority="3" operator="containsText" text="Eligible">
      <formula>NOT(ISERROR(SEARCH("Eligible",L16)))</formula>
    </cfRule>
  </conditionalFormatting>
  <hyperlinks>
    <hyperlink ref="L44" r:id="rId1" display="https://publications.gc.ca/collections/collection_2022/eccc/En81-4-2020-2-eng.pdf" xr:uid="{96CD5D87-8E06-42FD-8195-094DD29633E3}"/>
    <hyperlink ref="L27" r:id="rId2" display="https://publications.gc.ca/collections/collection_2022/eccc/En81-4-2020-3-eng.pdf" xr:uid="{4E6FE732-8E54-42AB-9D39-330BA953B92F}"/>
    <hyperlink ref="L46" r:id="rId3" display="https://www.nrcan.gc.ca/energy/energy-sources-distribution/natural-gas/natural-gas-primer/5641" xr:uid="{E603D452-E803-4C1E-8AA3-CC12A65C54E8}"/>
  </hyperlinks>
  <pageMargins left="0.7" right="0.7" top="0.75" bottom="0.75" header="0.3" footer="0.3"/>
  <pageSetup scale="52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F53E-3E3B-432D-9E6F-B86159619410}">
  <dimension ref="A1:P53"/>
  <sheetViews>
    <sheetView zoomScaleNormal="100" workbookViewId="0">
      <selection activeCell="I10" sqref="I10"/>
    </sheetView>
  </sheetViews>
  <sheetFormatPr defaultRowHeight="15" x14ac:dyDescent="0.25"/>
  <cols>
    <col min="2" max="2" width="11.140625" customWidth="1"/>
    <col min="4" max="4" width="22.42578125" customWidth="1"/>
    <col min="5" max="5" width="8" customWidth="1"/>
    <col min="9" max="9" width="11.28515625" customWidth="1"/>
    <col min="10" max="10" width="8.140625" customWidth="1"/>
    <col min="12" max="12" width="11.42578125" bestFit="1" customWidth="1"/>
    <col min="14" max="14" width="10" customWidth="1"/>
    <col min="15" max="15" width="13.28515625" customWidth="1"/>
    <col min="16" max="16" width="8.85546875" customWidth="1"/>
  </cols>
  <sheetData>
    <row r="1" spans="1:16" ht="15.75" thickBot="1" x14ac:dyDescent="0.3"/>
    <row r="2" spans="1:16" ht="19.5" thickBot="1" x14ac:dyDescent="0.35">
      <c r="A2" s="51" t="s">
        <v>42</v>
      </c>
      <c r="B2" s="51"/>
      <c r="C2" s="51"/>
      <c r="D2" s="51"/>
      <c r="E2" s="52"/>
      <c r="F2" s="38" t="s">
        <v>40</v>
      </c>
      <c r="G2" s="37" t="s">
        <v>11</v>
      </c>
      <c r="H2" s="37" t="s">
        <v>43</v>
      </c>
      <c r="I2" s="37"/>
      <c r="J2" s="37"/>
      <c r="K2" s="37"/>
      <c r="L2" s="37"/>
      <c r="M2" s="37"/>
      <c r="N2" s="37"/>
      <c r="O2" s="37"/>
    </row>
    <row r="3" spans="1:16" ht="18.75" x14ac:dyDescent="0.3">
      <c r="B3" s="21"/>
      <c r="C3" s="39"/>
      <c r="D3" s="22"/>
      <c r="E3" s="22"/>
      <c r="F3" s="36"/>
      <c r="G3" s="21"/>
    </row>
    <row r="5" spans="1:16" ht="21.75" thickBot="1" x14ac:dyDescent="0.4">
      <c r="B5" s="1" t="s">
        <v>0</v>
      </c>
      <c r="G5" s="1" t="s">
        <v>7</v>
      </c>
      <c r="L5" s="1" t="s">
        <v>12</v>
      </c>
    </row>
    <row r="6" spans="1:16" ht="15.75" thickBot="1" x14ac:dyDescent="0.3">
      <c r="B6" s="3" t="s">
        <v>3</v>
      </c>
      <c r="C6" s="4"/>
      <c r="D6" s="4"/>
      <c r="E6" s="5"/>
      <c r="G6" s="3" t="s">
        <v>3</v>
      </c>
      <c r="H6" s="4"/>
      <c r="I6" s="4"/>
      <c r="J6" s="5"/>
      <c r="L6" s="3" t="s">
        <v>3</v>
      </c>
      <c r="M6" s="4"/>
      <c r="N6" s="4"/>
      <c r="O6" s="4"/>
      <c r="P6" s="5"/>
    </row>
    <row r="7" spans="1:16" ht="15.75" thickBot="1" x14ac:dyDescent="0.3">
      <c r="B7" s="24" t="s">
        <v>2</v>
      </c>
      <c r="C7" s="25"/>
      <c r="D7" s="25"/>
      <c r="E7" s="23"/>
      <c r="G7" s="6" t="s">
        <v>8</v>
      </c>
      <c r="H7" s="7"/>
      <c r="I7" s="7"/>
      <c r="J7" s="29">
        <v>0</v>
      </c>
      <c r="L7" s="6" t="s">
        <v>13</v>
      </c>
      <c r="M7" s="7"/>
      <c r="N7" s="7"/>
      <c r="O7" s="7"/>
      <c r="P7" s="32">
        <f>(E7*L50)/1000</f>
        <v>0</v>
      </c>
    </row>
    <row r="8" spans="1:16" ht="15.75" thickBot="1" x14ac:dyDescent="0.3">
      <c r="B8" s="6" t="s">
        <v>1</v>
      </c>
      <c r="C8" s="7"/>
      <c r="D8" s="7"/>
      <c r="E8" s="23"/>
      <c r="G8" s="6"/>
      <c r="H8" s="7"/>
      <c r="I8" s="7"/>
      <c r="J8" s="8"/>
      <c r="L8" s="6" t="s">
        <v>14</v>
      </c>
      <c r="M8" s="7"/>
      <c r="N8" s="7"/>
      <c r="O8" s="7"/>
      <c r="P8" s="33">
        <f>(E8*L32)/1000</f>
        <v>0</v>
      </c>
    </row>
    <row r="9" spans="1:16" x14ac:dyDescent="0.25">
      <c r="B9" s="26" t="s">
        <v>4</v>
      </c>
      <c r="C9" s="18"/>
      <c r="D9" s="18"/>
      <c r="E9" s="27">
        <f>SUM(E7:E8)</f>
        <v>0</v>
      </c>
      <c r="G9" s="6"/>
      <c r="H9" s="7"/>
      <c r="I9" s="7"/>
      <c r="J9" s="8"/>
      <c r="L9" s="26" t="s">
        <v>15</v>
      </c>
      <c r="M9" s="7"/>
      <c r="N9" s="7"/>
      <c r="O9" s="7"/>
      <c r="P9" s="27">
        <f>SUM(P7:P8)</f>
        <v>0</v>
      </c>
    </row>
    <row r="10" spans="1:16" x14ac:dyDescent="0.25">
      <c r="B10" s="6"/>
      <c r="C10" s="7"/>
      <c r="D10" s="7"/>
      <c r="E10" s="8"/>
      <c r="G10" s="6"/>
      <c r="H10" s="7"/>
      <c r="I10" s="7"/>
      <c r="J10" s="8"/>
      <c r="L10" s="6"/>
      <c r="M10" s="7"/>
      <c r="N10" s="7"/>
      <c r="O10" s="7"/>
      <c r="P10" s="8"/>
    </row>
    <row r="11" spans="1:16" ht="15.75" thickBot="1" x14ac:dyDescent="0.3">
      <c r="B11" s="26" t="s">
        <v>5</v>
      </c>
      <c r="C11" s="7"/>
      <c r="D11" s="7"/>
      <c r="E11" s="8"/>
      <c r="G11" s="26" t="s">
        <v>5</v>
      </c>
      <c r="H11" s="7"/>
      <c r="I11" s="7"/>
      <c r="J11" s="8"/>
      <c r="L11" s="26" t="s">
        <v>5</v>
      </c>
      <c r="M11" s="7"/>
      <c r="N11" s="7"/>
      <c r="O11" s="7"/>
      <c r="P11" s="8"/>
    </row>
    <row r="12" spans="1:16" ht="15.75" thickBot="1" x14ac:dyDescent="0.3">
      <c r="B12" s="24" t="s">
        <v>2</v>
      </c>
      <c r="C12" s="7"/>
      <c r="D12" s="7"/>
      <c r="E12" s="23"/>
      <c r="G12" s="6" t="s">
        <v>8</v>
      </c>
      <c r="H12" s="7"/>
      <c r="I12" s="7"/>
      <c r="J12" s="23"/>
      <c r="L12" s="6" t="s">
        <v>13</v>
      </c>
      <c r="M12" s="7"/>
      <c r="N12" s="7"/>
      <c r="O12" s="7"/>
      <c r="P12" s="32">
        <f>(E12*L50)/1000</f>
        <v>0</v>
      </c>
    </row>
    <row r="13" spans="1:16" ht="15.75" thickBot="1" x14ac:dyDescent="0.3">
      <c r="B13" s="6" t="s">
        <v>1</v>
      </c>
      <c r="C13" s="7"/>
      <c r="D13" s="7"/>
      <c r="E13" s="23"/>
      <c r="G13" s="6"/>
      <c r="H13" s="7"/>
      <c r="I13" s="7"/>
      <c r="J13" s="8"/>
      <c r="L13" s="6" t="s">
        <v>14</v>
      </c>
      <c r="M13" s="7"/>
      <c r="N13" s="7"/>
      <c r="O13" s="7"/>
      <c r="P13" s="32">
        <f>((E13-J12)*L32)/1000</f>
        <v>0</v>
      </c>
    </row>
    <row r="14" spans="1:16" ht="14.1" customHeight="1" x14ac:dyDescent="0.25">
      <c r="B14" s="26" t="s">
        <v>9</v>
      </c>
      <c r="C14" s="7"/>
      <c r="D14" s="7"/>
      <c r="E14" s="27">
        <f>SUM(E12:E13)</f>
        <v>0</v>
      </c>
      <c r="G14" s="40" t="s">
        <v>10</v>
      </c>
      <c r="H14" s="41"/>
      <c r="I14" s="41"/>
      <c r="J14" s="30"/>
      <c r="L14" s="26" t="s">
        <v>26</v>
      </c>
      <c r="M14" s="7"/>
      <c r="N14" s="7"/>
      <c r="O14" s="7"/>
      <c r="P14" s="27">
        <f>SUM(P12:P13)</f>
        <v>0</v>
      </c>
    </row>
    <row r="15" spans="1:16" x14ac:dyDescent="0.25">
      <c r="B15" s="6"/>
      <c r="C15" s="7"/>
      <c r="D15" s="7"/>
      <c r="E15" s="8"/>
      <c r="G15" s="40"/>
      <c r="H15" s="41"/>
      <c r="I15" s="41"/>
      <c r="J15" s="31">
        <f>E14-J12</f>
        <v>0</v>
      </c>
      <c r="L15" s="6"/>
      <c r="M15" s="7"/>
      <c r="N15" s="7"/>
      <c r="O15" s="7"/>
      <c r="P15" s="8"/>
    </row>
    <row r="16" spans="1:16" ht="15.75" thickBot="1" x14ac:dyDescent="0.3">
      <c r="B16" s="26" t="s">
        <v>6</v>
      </c>
      <c r="C16" s="7"/>
      <c r="D16" s="7"/>
      <c r="E16" s="28">
        <f>(E9-E14)/(IF(E9=0,0.01,E9))</f>
        <v>0</v>
      </c>
      <c r="G16" s="20"/>
      <c r="H16" s="14"/>
      <c r="I16" s="14"/>
      <c r="J16" s="15"/>
      <c r="L16" s="26" t="s">
        <v>27</v>
      </c>
      <c r="M16" s="18"/>
      <c r="N16" s="18"/>
      <c r="O16" s="18"/>
      <c r="P16" s="28">
        <f>(P9-P14)/IF(P9=0,0.01,P9)</f>
        <v>0</v>
      </c>
    </row>
    <row r="17" spans="2:16" ht="21" customHeight="1" x14ac:dyDescent="0.25">
      <c r="B17" s="48" t="str">
        <f>IF(E16&gt;29.9%, "Eligible","Likely Ineligible, please contact the program administrator for more information")</f>
        <v>Likely Ineligible, please contact the program administrator for more information</v>
      </c>
      <c r="C17" s="49"/>
      <c r="D17" s="49"/>
      <c r="E17" s="50"/>
      <c r="L17" s="45" t="str">
        <f>IF(P16&gt;59.9%, "Eligible","Likely Ineligible, please contact the Program Administrator for more information")</f>
        <v>Likely Ineligible, please contact the Program Administrator for more information</v>
      </c>
      <c r="M17" s="46"/>
      <c r="N17" s="46"/>
      <c r="O17" s="46"/>
      <c r="P17" s="47"/>
    </row>
    <row r="18" spans="2:16" x14ac:dyDescent="0.25">
      <c r="B18" s="48"/>
      <c r="C18" s="49"/>
      <c r="D18" s="49"/>
      <c r="E18" s="50"/>
      <c r="L18" s="45"/>
      <c r="M18" s="46"/>
      <c r="N18" s="46"/>
      <c r="O18" s="46"/>
      <c r="P18" s="47"/>
    </row>
    <row r="19" spans="2:16" ht="15.75" thickBot="1" x14ac:dyDescent="0.3">
      <c r="B19" s="20"/>
      <c r="C19" s="34"/>
      <c r="D19" s="34"/>
      <c r="E19" s="35"/>
      <c r="L19" s="20"/>
      <c r="M19" s="34"/>
      <c r="N19" s="34"/>
      <c r="O19" s="34"/>
      <c r="P19" s="35"/>
    </row>
    <row r="25" spans="2:16" ht="21.75" thickBot="1" x14ac:dyDescent="0.4">
      <c r="L25" s="1" t="s">
        <v>22</v>
      </c>
    </row>
    <row r="26" spans="2:16" x14ac:dyDescent="0.25">
      <c r="L26" s="3" t="s">
        <v>16</v>
      </c>
      <c r="M26" s="4"/>
      <c r="N26" s="4"/>
      <c r="O26" s="4"/>
      <c r="P26" s="5"/>
    </row>
    <row r="27" spans="2:16" x14ac:dyDescent="0.25">
      <c r="L27" s="6">
        <v>590</v>
      </c>
      <c r="M27" s="7" t="s">
        <v>17</v>
      </c>
      <c r="N27" s="7"/>
      <c r="O27" s="7"/>
      <c r="P27" s="8"/>
    </row>
    <row r="28" spans="2:16" x14ac:dyDescent="0.25">
      <c r="L28" s="6"/>
      <c r="M28" s="7"/>
      <c r="N28" s="7"/>
      <c r="O28" s="7"/>
      <c r="P28" s="8"/>
    </row>
    <row r="29" spans="2:16" x14ac:dyDescent="0.25">
      <c r="L29" s="11" t="s">
        <v>18</v>
      </c>
      <c r="M29" s="12">
        <v>3.5999999999999999E-3</v>
      </c>
      <c r="N29" s="7" t="s">
        <v>19</v>
      </c>
      <c r="O29" s="7"/>
      <c r="P29" s="8"/>
    </row>
    <row r="30" spans="2:16" x14ac:dyDescent="0.25">
      <c r="L30" s="6"/>
      <c r="M30" s="7"/>
      <c r="N30" s="7"/>
      <c r="O30" s="7"/>
      <c r="P30" s="8"/>
    </row>
    <row r="31" spans="2:16" x14ac:dyDescent="0.25">
      <c r="L31" s="10">
        <f>L27/M29</f>
        <v>163888.88888888891</v>
      </c>
      <c r="M31" s="7" t="s">
        <v>20</v>
      </c>
      <c r="N31" s="7"/>
      <c r="O31" s="7"/>
      <c r="P31" s="8"/>
    </row>
    <row r="32" spans="2:16" x14ac:dyDescent="0.25">
      <c r="L32" s="17">
        <f>L31/1000</f>
        <v>163.88888888888891</v>
      </c>
      <c r="M32" s="18" t="s">
        <v>21</v>
      </c>
      <c r="N32" s="18"/>
      <c r="O32" s="18"/>
      <c r="P32" s="19"/>
    </row>
    <row r="33" spans="12:16" ht="15.75" thickBot="1" x14ac:dyDescent="0.3">
      <c r="L33" s="20"/>
      <c r="M33" s="14"/>
      <c r="N33" s="14"/>
      <c r="O33" s="14"/>
      <c r="P33" s="15"/>
    </row>
    <row r="34" spans="12:16" x14ac:dyDescent="0.25">
      <c r="L34" s="2" t="s">
        <v>37</v>
      </c>
      <c r="P34" t="s">
        <v>36</v>
      </c>
    </row>
    <row r="35" spans="12:16" ht="15.75" thickBot="1" x14ac:dyDescent="0.3"/>
    <row r="36" spans="12:16" x14ac:dyDescent="0.25">
      <c r="L36" s="3" t="s">
        <v>32</v>
      </c>
      <c r="M36" s="4"/>
      <c r="N36" s="4"/>
      <c r="O36" s="5" t="s">
        <v>31</v>
      </c>
    </row>
    <row r="37" spans="12:16" x14ac:dyDescent="0.25">
      <c r="L37" s="6">
        <v>1962</v>
      </c>
      <c r="M37" s="7" t="s">
        <v>28</v>
      </c>
      <c r="N37" s="7"/>
      <c r="O37" s="8">
        <v>1</v>
      </c>
    </row>
    <row r="38" spans="12:16" x14ac:dyDescent="0.25">
      <c r="L38" s="6">
        <v>3.6999999999999998E-2</v>
      </c>
      <c r="M38" s="7" t="s">
        <v>29</v>
      </c>
      <c r="N38" s="7"/>
      <c r="O38" s="8">
        <v>28</v>
      </c>
    </row>
    <row r="39" spans="12:16" x14ac:dyDescent="0.25">
      <c r="L39" s="6">
        <v>3.5000000000000003E-2</v>
      </c>
      <c r="M39" s="7" t="s">
        <v>30</v>
      </c>
      <c r="N39" s="7"/>
      <c r="O39" s="8">
        <v>265</v>
      </c>
    </row>
    <row r="40" spans="12:16" x14ac:dyDescent="0.25">
      <c r="L40" s="6"/>
      <c r="M40" s="7"/>
      <c r="N40" s="7"/>
      <c r="O40" s="8"/>
    </row>
    <row r="41" spans="12:16" x14ac:dyDescent="0.25">
      <c r="L41" s="6">
        <f>L37*O37</f>
        <v>1962</v>
      </c>
      <c r="M41" s="7" t="s">
        <v>28</v>
      </c>
      <c r="N41" s="7"/>
      <c r="O41" s="8"/>
    </row>
    <row r="42" spans="12:16" x14ac:dyDescent="0.25">
      <c r="L42" s="6">
        <f>L38*O38</f>
        <v>1.036</v>
      </c>
      <c r="M42" s="7" t="s">
        <v>23</v>
      </c>
      <c r="N42" s="7"/>
      <c r="O42" s="8"/>
    </row>
    <row r="43" spans="12:16" x14ac:dyDescent="0.25">
      <c r="L43" s="9">
        <f>L39*O39</f>
        <v>9.2750000000000004</v>
      </c>
      <c r="M43" s="7" t="s">
        <v>23</v>
      </c>
      <c r="N43" s="7"/>
      <c r="O43" s="8"/>
    </row>
    <row r="44" spans="12:16" x14ac:dyDescent="0.25">
      <c r="L44" s="6"/>
      <c r="M44" s="7"/>
      <c r="N44" s="7"/>
      <c r="O44" s="8"/>
    </row>
    <row r="45" spans="12:16" x14ac:dyDescent="0.25">
      <c r="L45" s="10">
        <f>SUM(L41:L43)</f>
        <v>1972.3110000000001</v>
      </c>
      <c r="M45" s="7" t="s">
        <v>23</v>
      </c>
      <c r="N45" s="7"/>
      <c r="O45" s="8"/>
    </row>
    <row r="46" spans="12:16" x14ac:dyDescent="0.25">
      <c r="L46" s="6"/>
      <c r="M46" s="7"/>
      <c r="N46" s="7"/>
      <c r="O46" s="8"/>
    </row>
    <row r="47" spans="12:16" x14ac:dyDescent="0.25">
      <c r="L47" s="11" t="s">
        <v>24</v>
      </c>
      <c r="M47" s="12">
        <v>3.73E-2</v>
      </c>
      <c r="N47" s="7" t="s">
        <v>19</v>
      </c>
      <c r="O47" s="8"/>
    </row>
    <row r="48" spans="12:16" x14ac:dyDescent="0.25">
      <c r="L48" s="6"/>
      <c r="M48" s="7"/>
      <c r="N48" s="7"/>
      <c r="O48" s="8"/>
    </row>
    <row r="49" spans="12:15" x14ac:dyDescent="0.25">
      <c r="L49" s="6">
        <f>L45/M47</f>
        <v>52876.970509383384</v>
      </c>
      <c r="M49" s="7" t="s">
        <v>20</v>
      </c>
      <c r="N49" s="7"/>
      <c r="O49" s="8"/>
    </row>
    <row r="50" spans="12:15" ht="15.75" thickBot="1" x14ac:dyDescent="0.3">
      <c r="L50" s="16">
        <f>L49/1000</f>
        <v>52.876970509383384</v>
      </c>
      <c r="M50" s="13" t="s">
        <v>25</v>
      </c>
      <c r="N50" s="14"/>
      <c r="O50" s="15"/>
    </row>
    <row r="51" spans="12:15" x14ac:dyDescent="0.25">
      <c r="L51" s="2" t="s">
        <v>33</v>
      </c>
      <c r="O51" t="s">
        <v>34</v>
      </c>
    </row>
    <row r="52" spans="12:15" x14ac:dyDescent="0.25">
      <c r="O52" t="s">
        <v>35</v>
      </c>
    </row>
    <row r="53" spans="12:15" x14ac:dyDescent="0.25">
      <c r="L53" s="2" t="s">
        <v>38</v>
      </c>
      <c r="O53" t="s">
        <v>39</v>
      </c>
    </row>
  </sheetData>
  <sheetProtection algorithmName="SHA-512" hashValue="ce/NAdd42nk67KE0sl+yvZFg1TJSUGxYE6BKwL4s93sVUVnHClNmv49661/SQp6AlVGjGomshzrk9OdkZAspUQ==" saltValue="p9E3poNjIYZXJrBX8jCpfg==" spinCount="100000" sheet="1" objects="1" scenarios="1"/>
  <mergeCells count="4">
    <mergeCell ref="L17:P18"/>
    <mergeCell ref="B17:E18"/>
    <mergeCell ref="A2:E2"/>
    <mergeCell ref="G14:I15"/>
  </mergeCells>
  <conditionalFormatting sqref="B16:E16">
    <cfRule type="cellIs" priority="5" operator="greaterThanOrEqual">
      <formula>25</formula>
    </cfRule>
  </conditionalFormatting>
  <conditionalFormatting sqref="B17">
    <cfRule type="containsText" dxfId="2" priority="4" operator="containsText" text="Eligible">
      <formula>NOT(ISERROR(SEARCH("Eligible",B17)))</formula>
    </cfRule>
  </conditionalFormatting>
  <conditionalFormatting sqref="L17">
    <cfRule type="containsText" dxfId="1" priority="3" operator="containsText" text="Eligible">
      <formula>NOT(ISERROR(SEARCH("Eligible",L17)))</formula>
    </cfRule>
  </conditionalFormatting>
  <conditionalFormatting sqref="L17 B17">
    <cfRule type="containsText" dxfId="0" priority="2" operator="containsText" text="Ineligible">
      <formula>NOT(ISERROR(SEARCH("Ineligible",B17)))</formula>
    </cfRule>
  </conditionalFormatting>
  <hyperlinks>
    <hyperlink ref="L53" r:id="rId1" display="https://www.nrcan.gc.ca/energy/energy-sources-distribution/natural-gas/natural-gas-primer/5641" xr:uid="{DDCA00C0-1648-4615-8082-15A5A1E3668C}"/>
    <hyperlink ref="L34" r:id="rId2" display="https://publications.gc.ca/collections/collection_2022/eccc/En81-4-2020-3-eng.pdf" xr:uid="{05BBA2FE-6CB0-4C6B-BFC1-667E529D216B}"/>
    <hyperlink ref="L51" r:id="rId3" display="https://publications.gc.ca/collections/collection_2022/eccc/En81-4-2020-2-eng.pdf" xr:uid="{67964172-145F-4532-930F-1E5F438A16E9}"/>
  </hyperlinks>
  <pageMargins left="0.7" right="0.7" top="0.75" bottom="0.75" header="0.3" footer="0.3"/>
  <pageSetup scale="52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42688c-e68d-4134-b0ef-892669d68e0b" xsi:nil="true"/>
    <lcf76f155ced4ddcb4097134ff3c332f xmlns="a4c2990d-8ecd-4d4b-8b03-b0e40292589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C724B21205494791EFEB68778A6143" ma:contentTypeVersion="14" ma:contentTypeDescription="Create a new document." ma:contentTypeScope="" ma:versionID="4d0730eaf49c1a9740bfd33296799db3">
  <xsd:schema xmlns:xsd="http://www.w3.org/2001/XMLSchema" xmlns:xs="http://www.w3.org/2001/XMLSchema" xmlns:p="http://schemas.microsoft.com/office/2006/metadata/properties" xmlns:ns2="a4c2990d-8ecd-4d4b-8b03-b0e402925896" xmlns:ns3="fc42688c-e68d-4134-b0ef-892669d68e0b" targetNamespace="http://schemas.microsoft.com/office/2006/metadata/properties" ma:root="true" ma:fieldsID="c968add8ecbdb1cfa9578d03a5860902" ns2:_="" ns3:_="">
    <xsd:import namespace="a4c2990d-8ecd-4d4b-8b03-b0e402925896"/>
    <xsd:import namespace="fc42688c-e68d-4134-b0ef-892669d68e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c2990d-8ecd-4d4b-8b03-b0e4029258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41d824f-8fcb-403c-8eb0-24d834084a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2688c-e68d-4134-b0ef-892669d68e0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735a690-7a4a-4c3e-bcd8-28a69bd2c02e}" ma:internalName="TaxCatchAll" ma:showField="CatchAllData" ma:web="fc42688c-e68d-4134-b0ef-892669d68e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07F3E7-07D4-44F1-AC10-5DBED95F4278}">
  <ds:schemaRefs>
    <ds:schemaRef ds:uri="http://schemas.microsoft.com/office/2006/documentManagement/types"/>
    <ds:schemaRef ds:uri="http://schemas.microsoft.com/office/2006/metadata/properties"/>
    <ds:schemaRef ds:uri="a4c2990d-8ecd-4d4b-8b03-b0e402925896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42688c-e68d-4134-b0ef-892669d68e0b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FEA31A4-FBC9-44B6-A9AD-9F14D525A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c2990d-8ecd-4d4b-8b03-b0e402925896"/>
    <ds:schemaRef ds:uri="fc42688c-e68d-4134-b0ef-892669d68e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39A3F9-A4D4-41BB-8F1A-6B605FF99D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Part 3 Buildings</vt:lpstr>
      <vt:lpstr>Part 9 Buildings</vt:lpstr>
      <vt:lpstr>'Part 3 Buildings'!Print_Area</vt:lpstr>
      <vt:lpstr>'Part 9 Buildings'!Print_Area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Downey, Brent</dc:creator>
  <cp:lastModifiedBy>Beck, Martin</cp:lastModifiedBy>
  <dcterms:created xsi:type="dcterms:W3CDTF">2022-12-02T20:19:54Z</dcterms:created>
  <dcterms:modified xsi:type="dcterms:W3CDTF">2023-01-10T21:00:43Z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0x01010061C724B21205494791EFEB68778A6143</vt:lpwstr>
  </property>
  <property fmtid="{D5CDD505-2E9C-101B-9397-08002B2CF9AE}" pid="3" name="MediaServiceImageTags">
    <vt:lpwstr/>
  </property>
</Properties>
</file>