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charts/chart4.xml" ContentType="application/vnd.openxmlformats-officedocument.drawingml.chart+xml"/>
  <Override PartName="/xl/charts/chart3.xml" ContentType="application/vnd.openxmlformats-officedocument.drawingml.chart+xml"/>
  <Override PartName="/xl/charts/chart2.xml" ContentType="application/vnd.openxmlformats-officedocument.drawingml.chart+xml"/>
  <Override PartName="/xl/charts/chart1.xml" ContentType="application/vnd.openxmlformats-officedocument.drawingml.chart+xml"/>
  <Override PartName="/xl/drawings/drawing6.xml" ContentType="application/vnd.openxmlformats-officedocument.drawing+xml"/>
  <Override PartName="/xl/worksheets/sheet1.xml" ContentType="application/vnd.openxmlformats-officedocument.spreadsheetml.worksheet+xml"/>
  <Override PartName="/xl/drawings/drawing4.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5.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216" yWindow="420" windowWidth="15576" windowHeight="11040" tabRatio="777"/>
  </bookViews>
  <sheets>
    <sheet name="Introduction" sheetId="10" r:id="rId1"/>
    <sheet name="Getting Started" sheetId="5" r:id="rId2"/>
    <sheet name="Mixed Recycling" sheetId="2" r:id="rId3"/>
    <sheet name="Other Recycling" sheetId="11" r:id="rId4"/>
    <sheet name="Waste" sheetId="1" r:id="rId5"/>
    <sheet name="Results" sheetId="3" r:id="rId6"/>
    <sheet name="Recommendations" sheetId="4" r:id="rId7"/>
    <sheet name="What Goes Where" sheetId="9" r:id="rId8"/>
    <sheet name="Printable Data Collection Sheet" sheetId="8" r:id="rId9"/>
    <sheet name="RecCalc" sheetId="6" state="hidden" r:id="rId10"/>
  </sheets>
  <definedNames>
    <definedName name="OLE_LINK8" localSheetId="8">'Printable Data Collection Sheet'!$A$1</definedName>
    <definedName name="_xlnm.Print_Area" localSheetId="5">Results!$B$1:$H$82</definedName>
    <definedName name="_xlnm.Print_Area" localSheetId="7">'What Goes Where'!$A$1:$F$33</definedName>
  </definedNames>
  <calcPr calcId="125725"/>
</workbook>
</file>

<file path=xl/calcChain.xml><?xml version="1.0" encoding="utf-8"?>
<calcChain xmlns="http://schemas.openxmlformats.org/spreadsheetml/2006/main">
  <c r="A7" i="6"/>
  <c r="G74" i="3"/>
  <c r="G73"/>
  <c r="G72"/>
  <c r="G71"/>
  <c r="G68"/>
  <c r="G69"/>
  <c r="G70"/>
  <c r="G67"/>
  <c r="F72"/>
  <c r="F73"/>
  <c r="F74"/>
  <c r="F71"/>
  <c r="F68"/>
  <c r="F69"/>
  <c r="F70"/>
  <c r="C11"/>
  <c r="D12" i="11"/>
  <c r="C10" i="3"/>
  <c r="F1" i="6"/>
  <c r="A6" s="1"/>
  <c r="D8"/>
  <c r="E8"/>
  <c r="F8"/>
  <c r="G8"/>
  <c r="H9"/>
  <c r="I9"/>
  <c r="J8"/>
  <c r="K8"/>
  <c r="L8"/>
  <c r="G62" i="3"/>
  <c r="G63"/>
  <c r="G64"/>
  <c r="G65"/>
  <c r="G66"/>
  <c r="G75"/>
  <c r="G77" s="1"/>
  <c r="C44"/>
  <c r="C45"/>
  <c r="C46"/>
  <c r="C47"/>
  <c r="C48"/>
  <c r="C49"/>
  <c r="C50"/>
  <c r="C51"/>
  <c r="C52"/>
  <c r="C53"/>
  <c r="C54"/>
  <c r="C55"/>
  <c r="B54"/>
  <c r="B3"/>
  <c r="B55"/>
  <c r="F75"/>
  <c r="F67"/>
  <c r="F66"/>
  <c r="F65"/>
  <c r="F64"/>
  <c r="F63"/>
  <c r="F62"/>
  <c r="B45"/>
  <c r="B46"/>
  <c r="B47"/>
  <c r="B48"/>
  <c r="B49"/>
  <c r="B50"/>
  <c r="B51"/>
  <c r="B52"/>
  <c r="B53"/>
  <c r="B44"/>
  <c r="A12" i="4"/>
  <c r="A10"/>
  <c r="A11"/>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D35" i="2"/>
  <c r="D9" i="1"/>
  <c r="A23" i="6" l="1"/>
  <c r="A22"/>
  <c r="A21"/>
  <c r="A20"/>
  <c r="A19"/>
  <c r="A15"/>
  <c r="A14"/>
  <c r="A13"/>
  <c r="A5"/>
  <c r="C57" i="3"/>
  <c r="C56"/>
  <c r="D48" s="1"/>
  <c r="C12"/>
  <c r="D11" s="1"/>
  <c r="G76"/>
  <c r="H71" s="1"/>
  <c r="M8" i="6"/>
  <c r="A10" s="1"/>
  <c r="A11" s="1"/>
  <c r="A17"/>
  <c r="A16"/>
  <c r="H69" i="3" l="1"/>
  <c r="H66"/>
  <c r="H64"/>
  <c r="H75"/>
  <c r="H77" s="1"/>
  <c r="H62"/>
  <c r="H70"/>
  <c r="H68"/>
  <c r="H65"/>
  <c r="H63"/>
  <c r="H67"/>
  <c r="H74"/>
  <c r="H72"/>
  <c r="H73"/>
  <c r="G31"/>
  <c r="D54"/>
  <c r="D51"/>
  <c r="D45"/>
  <c r="D47"/>
  <c r="D52"/>
  <c r="D50"/>
  <c r="D55"/>
  <c r="D53"/>
  <c r="D49"/>
  <c r="D46"/>
  <c r="D44"/>
  <c r="G30"/>
  <c r="D10"/>
  <c r="D12" s="1"/>
  <c r="A8" i="6"/>
  <c r="A2"/>
  <c r="B2"/>
  <c r="D56" i="3" l="1"/>
  <c r="D57"/>
  <c r="H76"/>
  <c r="G32"/>
  <c r="H31" s="1"/>
  <c r="A3" i="6"/>
  <c r="A4" s="1"/>
  <c r="A9" l="1"/>
  <c r="H30" i="3"/>
  <c r="H32" s="1"/>
  <c r="A12" i="6" l="1"/>
  <c r="A18" s="1"/>
  <c r="B2" i="4"/>
  <c r="A2" s="1"/>
  <c r="B3"/>
  <c r="A3" s="1"/>
  <c r="B7" l="1"/>
  <c r="A7" s="1"/>
  <c r="B9"/>
  <c r="A9" s="1"/>
  <c r="B5"/>
  <c r="A5" s="1"/>
  <c r="B8"/>
  <c r="A8" s="1"/>
  <c r="B6"/>
  <c r="A6" s="1"/>
  <c r="B4"/>
  <c r="A4" s="1"/>
</calcChain>
</file>

<file path=xl/sharedStrings.xml><?xml version="1.0" encoding="utf-8"?>
<sst xmlns="http://schemas.openxmlformats.org/spreadsheetml/2006/main" count="234" uniqueCount="182">
  <si>
    <t>Category</t>
  </si>
  <si>
    <t>Recyclable paper</t>
  </si>
  <si>
    <t>Non-recyclable paper</t>
  </si>
  <si>
    <t>Notes</t>
  </si>
  <si>
    <t>Recyclable cardboard</t>
  </si>
  <si>
    <t>Non-recyclable cardboard</t>
  </si>
  <si>
    <t>Recyclable plastics</t>
  </si>
  <si>
    <t>Non-recyclable plastics</t>
  </si>
  <si>
    <t>Recyclable metals</t>
  </si>
  <si>
    <t>Non-recyclable metals</t>
  </si>
  <si>
    <t>Recyclable glass</t>
  </si>
  <si>
    <t>Non-recyclable glass</t>
  </si>
  <si>
    <t>Refundable beverage containers</t>
  </si>
  <si>
    <t>General details to enter:</t>
  </si>
  <si>
    <t>How many days in a year does your business operate?</t>
  </si>
  <si>
    <t>What unit are you measuring weight in?</t>
  </si>
  <si>
    <t>How many days worth of waste did you collect?</t>
  </si>
  <si>
    <t>Waste</t>
  </si>
  <si>
    <t>Total materials</t>
  </si>
  <si>
    <t>Annual waste composition:</t>
  </si>
  <si>
    <t>(kg)</t>
  </si>
  <si>
    <t>(%)</t>
  </si>
  <si>
    <t>Total</t>
  </si>
  <si>
    <t>Garbage</t>
  </si>
  <si>
    <t>Recommendation</t>
  </si>
  <si>
    <t>Criteria</t>
  </si>
  <si>
    <t>no recycling programs at all</t>
  </si>
  <si>
    <t>Rec?</t>
  </si>
  <si>
    <t>Today's date:</t>
  </si>
  <si>
    <t>Feb. 1 2016</t>
  </si>
  <si>
    <t>Nov. 1 2016</t>
  </si>
  <si>
    <t>DML - fibre enforced</t>
  </si>
  <si>
    <t>ban - organics</t>
  </si>
  <si>
    <t>no paper or cardboard recycling reported - before DML enforced for fibre</t>
  </si>
  <si>
    <t>No paper and cardboard recycling reported - once DML is enforced for fibre</t>
  </si>
  <si>
    <t>Paper and cardboard recycling reported but capture rate is &lt;75% - once DML enforced for fibre</t>
  </si>
  <si>
    <t>Paper and cardboard recycling reported but capture rate is &lt;75% - before DML enforced for fibre</t>
  </si>
  <si>
    <t>Annual recycling composition:</t>
  </si>
  <si>
    <t>Diversion (recycling or composting)</t>
  </si>
  <si>
    <t>Total Contamination in Recycling</t>
  </si>
  <si>
    <t>Potential annual diversion rate:</t>
  </si>
  <si>
    <t>Current annual diversion rate:</t>
  </si>
  <si>
    <t xml:space="preserve">The potential annual diversion rate represents what your diversion rate could be if the recyclables found in the waste were diverted to the recycling. </t>
  </si>
  <si>
    <t>recycling bylaw</t>
  </si>
  <si>
    <t>CELL D8-J8 ARE DUMMY FORMULAS FOR A8, DON'T CHANGE</t>
  </si>
  <si>
    <t>Non-recyclable wood</t>
  </si>
  <si>
    <t>Recyclable wood</t>
  </si>
  <si>
    <t>Recyclable scrap metals</t>
  </si>
  <si>
    <t>Non-recyclable scrap metals</t>
  </si>
  <si>
    <t>Recyclable plastic film</t>
  </si>
  <si>
    <t>Non-recyclable plastic film</t>
  </si>
  <si>
    <t>Food waste</t>
  </si>
  <si>
    <t>Yard waste</t>
  </si>
  <si>
    <t>Printable Data Collection Sheet</t>
  </si>
  <si>
    <t>Enter the weights of materials sorted from your recycling and waste stream below:</t>
  </si>
  <si>
    <t>Weights</t>
  </si>
  <si>
    <t>Recycling</t>
  </si>
  <si>
    <t>Electronics</t>
  </si>
  <si>
    <t>Let’s go!</t>
  </si>
  <si>
    <t xml:space="preserve">One note about the Waste Audit Calculator: Keep an eye out for cells that are shaded light green (like this:             ) – these are places where you need to enter data. If you miss any of these data points, your results may not be as accurate as they can be. If a material is listed and you don’t find any of it in your sample, just enter a 0. </t>
  </si>
  <si>
    <t xml:space="preserve">    </t>
  </si>
  <si>
    <t xml:space="preserve">What Goes Where? </t>
  </si>
  <si>
    <t>Description</t>
  </si>
  <si>
    <t>Unwaxed, clean corrugated cardboard, boxboard (e.g. cereal boxes)</t>
  </si>
  <si>
    <t>Plastic containers marked with the numbers 1-7, stretchy plastic film (e.g. grocery bags, sandwich bags), clean plastic food containers</t>
  </si>
  <si>
    <t>Metal food tins, aluminum foil, foil plates and pie trays</t>
  </si>
  <si>
    <t>Glass jars and other food containers (not drinking glasses)</t>
  </si>
  <si>
    <t>Anything that can be taken to a bottle depot for refund: pop cans and bottles, milk containers, juice boxes, etc. – look for markings like “return for refund where applicable”</t>
  </si>
  <si>
    <t>Clean, untreated, unpainted wood – including pallets</t>
  </si>
  <si>
    <t>Ferrous and non-ferrous scrap metals, wires/cables, fittings/fixtures, automotive parts, metal plumbing pieces</t>
  </si>
  <si>
    <t>Clear plastic film wrap such as shrink wrap or stretch wrap (must be stretchy – if not it isn’t recyclable)</t>
  </si>
  <si>
    <t>Televisions, computers, computer accessories, DVD players</t>
  </si>
  <si>
    <r>
      <t>·</t>
    </r>
    <r>
      <rPr>
        <sz val="7"/>
        <color theme="1"/>
        <rFont val="Times New Roman"/>
        <family val="1"/>
      </rPr>
      <t xml:space="preserve">        </t>
    </r>
    <r>
      <rPr>
        <sz val="10"/>
        <color theme="1"/>
        <rFont val="Arial"/>
        <family val="2"/>
      </rPr>
      <t>Mixed materials</t>
    </r>
  </si>
  <si>
    <r>
      <t>·</t>
    </r>
    <r>
      <rPr>
        <sz val="7"/>
        <color theme="1"/>
        <rFont val="Times New Roman"/>
        <family val="1"/>
      </rPr>
      <t xml:space="preserve">        </t>
    </r>
    <r>
      <rPr>
        <sz val="10"/>
        <color theme="1"/>
        <rFont val="Arial"/>
        <family val="2"/>
      </rPr>
      <t>Coffee cups and cold drink cups</t>
    </r>
  </si>
  <si>
    <r>
      <t>·</t>
    </r>
    <r>
      <rPr>
        <sz val="7"/>
        <color theme="1"/>
        <rFont val="Times New Roman"/>
        <family val="1"/>
      </rPr>
      <t xml:space="preserve">        </t>
    </r>
    <r>
      <rPr>
        <sz val="10"/>
        <color theme="1"/>
        <rFont val="Arial"/>
        <family val="2"/>
      </rPr>
      <t>Waxed paper or cardboard</t>
    </r>
  </si>
  <si>
    <r>
      <t>·</t>
    </r>
    <r>
      <rPr>
        <sz val="7"/>
        <color theme="1"/>
        <rFont val="Times New Roman"/>
        <family val="1"/>
      </rPr>
      <t xml:space="preserve">        </t>
    </r>
    <r>
      <rPr>
        <sz val="10"/>
        <color theme="1"/>
        <rFont val="Arial"/>
        <family val="2"/>
      </rPr>
      <t>Hard plastics without a number 1-7</t>
    </r>
  </si>
  <si>
    <r>
      <t>·</t>
    </r>
    <r>
      <rPr>
        <sz val="7"/>
        <color theme="1"/>
        <rFont val="Times New Roman"/>
        <family val="1"/>
      </rPr>
      <t xml:space="preserve">        </t>
    </r>
    <r>
      <rPr>
        <sz val="10"/>
        <color theme="1"/>
        <rFont val="Arial"/>
        <family val="2"/>
      </rPr>
      <t>Plastics that aren’t a container (e.g. Plastic information displays)</t>
    </r>
  </si>
  <si>
    <r>
      <t>·</t>
    </r>
    <r>
      <rPr>
        <sz val="7"/>
        <color theme="1"/>
        <rFont val="Times New Roman"/>
        <family val="1"/>
      </rPr>
      <t xml:space="preserve">        </t>
    </r>
    <r>
      <rPr>
        <sz val="10"/>
        <color theme="1"/>
        <rFont val="Arial"/>
        <family val="2"/>
      </rPr>
      <t>Expanded polystyrene (e.g. Food containers, packaging)</t>
    </r>
  </si>
  <si>
    <r>
      <t>·</t>
    </r>
    <r>
      <rPr>
        <sz val="7"/>
        <color theme="1"/>
        <rFont val="Times New Roman"/>
        <family val="1"/>
      </rPr>
      <t xml:space="preserve">        </t>
    </r>
    <r>
      <rPr>
        <sz val="10"/>
        <color theme="1"/>
        <rFont val="Arial"/>
        <family val="2"/>
      </rPr>
      <t>Flat, pressed or blown glass</t>
    </r>
  </si>
  <si>
    <r>
      <t>·</t>
    </r>
    <r>
      <rPr>
        <sz val="7"/>
        <color theme="1"/>
        <rFont val="Times New Roman"/>
        <family val="1"/>
      </rPr>
      <t xml:space="preserve">        </t>
    </r>
    <r>
      <rPr>
        <sz val="10"/>
        <color theme="1"/>
        <rFont val="Arial"/>
        <family val="2"/>
      </rPr>
      <t>Light bulbs</t>
    </r>
  </si>
  <si>
    <r>
      <t>·</t>
    </r>
    <r>
      <rPr>
        <sz val="7"/>
        <color theme="1"/>
        <rFont val="Times New Roman"/>
        <family val="1"/>
      </rPr>
      <t xml:space="preserve">        </t>
    </r>
    <r>
      <rPr>
        <sz val="10"/>
        <color theme="1"/>
        <rFont val="Arial"/>
        <family val="2"/>
      </rPr>
      <t>Galvanized metal</t>
    </r>
  </si>
  <si>
    <r>
      <t>·</t>
    </r>
    <r>
      <rPr>
        <sz val="7"/>
        <color theme="1"/>
        <rFont val="Times New Roman"/>
        <family val="1"/>
      </rPr>
      <t xml:space="preserve">        </t>
    </r>
    <r>
      <rPr>
        <sz val="10"/>
        <color theme="1"/>
        <rFont val="Arial"/>
        <family val="2"/>
      </rPr>
      <t>Rebar</t>
    </r>
  </si>
  <si>
    <r>
      <t>·</t>
    </r>
    <r>
      <rPr>
        <sz val="7"/>
        <color theme="1"/>
        <rFont val="Times New Roman"/>
        <family val="1"/>
      </rPr>
      <t xml:space="preserve">        </t>
    </r>
    <r>
      <rPr>
        <sz val="10"/>
        <color theme="1"/>
        <rFont val="Arial"/>
        <family val="2"/>
      </rPr>
      <t>Treated or painted wood</t>
    </r>
  </si>
  <si>
    <r>
      <t>·</t>
    </r>
    <r>
      <rPr>
        <sz val="7"/>
        <color theme="1"/>
        <rFont val="Times New Roman"/>
        <family val="1"/>
      </rPr>
      <t xml:space="preserve">        </t>
    </r>
    <r>
      <rPr>
        <sz val="10"/>
        <color theme="1"/>
        <rFont val="Arial"/>
        <family val="2"/>
      </rPr>
      <t>Engineered wood products (e.g. MDF)</t>
    </r>
  </si>
  <si>
    <r>
      <rPr>
        <b/>
        <sz val="10"/>
        <color theme="1"/>
        <rFont val="Arial"/>
        <family val="2"/>
      </rPr>
      <t>Great job!</t>
    </r>
    <r>
      <rPr>
        <sz val="10"/>
        <color theme="1"/>
        <rFont val="Arial"/>
        <family val="2"/>
      </rPr>
      <t xml:space="preserve"> Now enter these numbers into the Calculator and it’ll give you your results!</t>
    </r>
  </si>
  <si>
    <t xml:space="preserve">While you’re completing your waste audit, you may find it easier to print this sheet out, attach it to a clipboard and write down your data for entry later. That way you don’t need a computer out the whole time you’re sorting and weighing the waste and recycling. </t>
  </si>
  <si>
    <r>
      <rPr>
        <b/>
        <sz val="10"/>
        <color theme="1"/>
        <rFont val="Arial"/>
        <family val="2"/>
      </rPr>
      <t>Number of days worth of waste collected:</t>
    </r>
    <r>
      <rPr>
        <sz val="10"/>
        <color theme="1"/>
        <rFont val="Arial"/>
        <family val="2"/>
      </rPr>
      <t xml:space="preserve"> _____</t>
    </r>
  </si>
  <si>
    <r>
      <rPr>
        <b/>
        <sz val="10"/>
        <color theme="1"/>
        <rFont val="Arial"/>
        <family val="2"/>
      </rPr>
      <t>Number of days per year your business/organization operates:</t>
    </r>
    <r>
      <rPr>
        <sz val="10"/>
        <color theme="1"/>
        <rFont val="Arial"/>
        <family val="2"/>
      </rPr>
      <t xml:space="preserve"> _____</t>
    </r>
  </si>
  <si>
    <r>
      <rPr>
        <b/>
        <sz val="10"/>
        <color theme="1"/>
        <rFont val="Arial"/>
        <family val="2"/>
      </rPr>
      <t>Unit of measure used for weight:</t>
    </r>
    <r>
      <rPr>
        <sz val="10"/>
        <color theme="1"/>
        <rFont val="Arial"/>
        <family val="2"/>
      </rPr>
      <t xml:space="preserve"> Pounds / Kilograms (circle) </t>
    </r>
  </si>
  <si>
    <r>
      <rPr>
        <b/>
        <sz val="10"/>
        <color theme="1"/>
        <rFont val="Arial"/>
        <family val="2"/>
      </rPr>
      <t xml:space="preserve">Step 2: </t>
    </r>
    <r>
      <rPr>
        <sz val="10"/>
        <color theme="1"/>
        <rFont val="Arial"/>
        <family val="2"/>
      </rPr>
      <t>Gather your dumpster diving team in one place, roll up your sleeves and put on your gloves and close-toed shoes.  Any location will work, but we recommend a well ventilated space with washable floors (works better than carpet!)</t>
    </r>
  </si>
  <si>
    <r>
      <rPr>
        <b/>
        <sz val="10"/>
        <color theme="1"/>
        <rFont val="Arial"/>
        <family val="2"/>
      </rPr>
      <t>Step 3:</t>
    </r>
    <r>
      <rPr>
        <sz val="10"/>
        <color theme="1"/>
        <rFont val="Arial"/>
        <family val="2"/>
      </rPr>
      <t xml:space="preserve"> Unfold and lay out the labelled tarp from The City of Calgary kit. If you’re using your own materials, lay out the tarp that you have.</t>
    </r>
  </si>
  <si>
    <r>
      <rPr>
        <b/>
        <sz val="10"/>
        <color theme="1"/>
        <rFont val="Arial"/>
        <family val="2"/>
      </rPr>
      <t>Step 6:</t>
    </r>
    <r>
      <rPr>
        <sz val="10"/>
        <color theme="1"/>
        <rFont val="Arial"/>
        <family val="2"/>
      </rPr>
      <t xml:space="preserve"> Now empty all of the recyclables onto the centre of the tarp (or other sorting area).</t>
    </r>
  </si>
  <si>
    <r>
      <rPr>
        <b/>
        <sz val="10"/>
        <color theme="1"/>
        <rFont val="Arial"/>
        <family val="2"/>
      </rPr>
      <t xml:space="preserve">Step 7: </t>
    </r>
    <r>
      <rPr>
        <sz val="10"/>
        <color theme="1"/>
        <rFont val="Arial"/>
        <family val="2"/>
      </rPr>
      <t>Sort and divide all materials into piles.  If you’re using the tarp that comes with the kit, these areas are labelled.  If using your own tarp, simply pile like with like.  I.e.) place recyclable paper in one pile, refundable bottles and cans in another, etc.</t>
    </r>
  </si>
  <si>
    <r>
      <rPr>
        <b/>
        <sz val="10"/>
        <color theme="1"/>
        <rFont val="Arial"/>
        <family val="2"/>
      </rPr>
      <t>Step 9:</t>
    </r>
    <r>
      <rPr>
        <sz val="10"/>
        <color theme="1"/>
        <rFont val="Arial"/>
        <family val="2"/>
      </rPr>
      <t xml:space="preserve"> Enter your results in the table below.</t>
    </r>
  </si>
  <si>
    <r>
      <rPr>
        <b/>
        <sz val="10"/>
        <color theme="1"/>
        <rFont val="Arial"/>
        <family val="2"/>
      </rPr>
      <t>Step 8:</t>
    </r>
    <r>
      <rPr>
        <sz val="10"/>
        <color theme="1"/>
        <rFont val="Arial"/>
        <family val="2"/>
      </rPr>
      <t xml:space="preserve"> Once all materials have been sorted into piles, weigh each pile. Be sure to keep the scale “tared” the entire time.</t>
    </r>
  </si>
  <si>
    <t>Talk about being rewarded for doing the right thing!</t>
  </si>
  <si>
    <t>Images courtesy of Mountain Equipment Co-op</t>
  </si>
  <si>
    <t>Also, keep in mind that not all businesses produce the same types of materials. If you have specific materials that you'd like to focus on, feel free to sort them separately and note the weight before you add it into the category it belongs in. For example, if you work at a plant that manufactures metal goods, you may be interested in knowing how much of your raw materials get sent to the landfill in order to improve efficiency. Sort out these raw materials as a separate category for monitoring.</t>
  </si>
  <si>
    <t>Please remember that not all recycling programs are exactly the same. It's best to check in with your hauler ahead of time to ensure this list is representative of the programs at your business or organization. If not, use the list directly from your hauler.</t>
  </si>
  <si>
    <t>Preparing for your dumpster dive</t>
  </si>
  <si>
    <t>There are a few things that you will need to do to prepare for your waste audit, including:</t>
  </si>
  <si>
    <t>What you’ll need*</t>
  </si>
  <si>
    <t>*Items in green italics are all available for loan from The City of Calgary</t>
  </si>
  <si>
    <t xml:space="preserve"> - Gloves</t>
  </si>
  <si>
    <t xml:space="preserve">It’s tempting to let everyone know that a waste audit is going on, but try and keep the exact timing of the audit a surprise for employees and coworkers who aren’t helping with the audit. That way you can do your best to ensure that people aren’t changing their behaviour for the audit. </t>
  </si>
  <si>
    <t xml:space="preserve">Ask your hauler if they have noticed any specific types of contamination in your recycling or specific types of recycling in your waste that you can keep an eye out for. </t>
  </si>
  <si>
    <t>Also ask your hauler if they can review the most up to date list of what’s accepted in their recycling programs so that you can ensure to sort materials accurately.</t>
  </si>
  <si>
    <t xml:space="preserve"> - Close-toed shoes</t>
  </si>
  <si>
    <t xml:space="preserve"> - Data collection sheet, printed from the “Printable Data Collection Sheet” tab in this calculator </t>
  </si>
  <si>
    <t xml:space="preserve"> - Labelled tarp</t>
  </si>
  <si>
    <t xml:space="preserve"> - Bucket</t>
  </si>
  <si>
    <t xml:space="preserve"> - Scale</t>
  </si>
  <si>
    <t xml:space="preserve"> - Rubber gloves</t>
  </si>
  <si>
    <t>*If you’d like to perform your dumpster dive using your own equipment, feel free!  You’ll simply need gloves, a tarp (or other collection area – a labelled tarp will make this process easier but isn’t necessary) and a scale.  A small hand-held scale such as a luggage scale is best, but you can also use a simple bathroom scale.  If you choose to use your bathroom scale, first weigh yourself and the bucket you’re using to hold the materials on the scale, then have somebody hand you the waste items to be weighed.  Subtract the first number from the second, and voila, the difference will be the weight of your waste.</t>
  </si>
  <si>
    <t>Now here’s the fun part!  Roll up your sleeves and get ready for your dumpster dive.</t>
  </si>
  <si>
    <t>OR a computer nearby to enter data as you go</t>
  </si>
  <si>
    <r>
      <t xml:space="preserve"> - List of materials and where they belong from the “</t>
    </r>
    <r>
      <rPr>
        <b/>
        <sz val="10"/>
        <color rgb="FF000000"/>
        <rFont val="Arial"/>
        <family val="2"/>
      </rPr>
      <t>What Goes Where</t>
    </r>
    <r>
      <rPr>
        <sz val="10"/>
        <color rgb="FF000000"/>
        <rFont val="Arial"/>
        <family val="2"/>
      </rPr>
      <t>” tab in this calculator (optional)</t>
    </r>
  </si>
  <si>
    <t>Let's do a waste audit</t>
  </si>
  <si>
    <t>The ultra easy do-it-yourself waste audit guide</t>
  </si>
  <si>
    <r>
      <rPr>
        <b/>
        <sz val="10"/>
        <color theme="1" tint="0.34998626667073579"/>
        <rFont val="Arial"/>
        <family val="2"/>
      </rPr>
      <t>Borrow our kit |</t>
    </r>
    <r>
      <rPr>
        <sz val="11"/>
        <color theme="1"/>
        <rFont val="Arial"/>
        <family val="2"/>
      </rPr>
      <t xml:space="preserve"> </t>
    </r>
    <r>
      <rPr>
        <sz val="10"/>
        <color theme="1"/>
        <rFont val="Arial"/>
        <family val="2"/>
      </rPr>
      <t>We have all the materials you need to conduct a full-scale waste audit. To borrow a kit, call 311.</t>
    </r>
  </si>
  <si>
    <t xml:space="preserve">Businesses and organizations are required to provide separate food and yard waste collection, according to Calgary's Waste and Recycling Bylaw (20M2001). Ask your hauler what the process will be for introducing a composting program. If your existing hauler doesn't offer composting programs, check out the list of private recyclers at www.greencalgary.org/recycler-directory. </t>
  </si>
  <si>
    <t>Businesses and organizations are required to provide separate food and yard waste collection, according to Calgary's Waste and Recycling Bylaw (20M2001). The good news is that by having a program you're already compliant. You have a great opportunity to maximize your composting program and keep even more organics out of the garbage, which is also a great way to save money on your regular waste pickups.</t>
  </si>
  <si>
    <t xml:space="preserve">Congratulations on taking this important step to find out what’s in your waste.  This simple process will take about 2-4 hours and will yield valuable information that you can share with your friends, customers, clients and co-workers.  It’s helpful to do a dumpster dive or waste audit once a year to ensure that you’re on track. This can also help you and your co-workers better understand what improvements can be made with respect to your recycling programs and what opportunities exist to reduce the amount of waste that goes to landfill. </t>
  </si>
  <si>
    <t>Getting started</t>
  </si>
  <si>
    <r>
      <rPr>
        <b/>
        <sz val="10"/>
        <rFont val="Arial"/>
        <family val="2"/>
      </rPr>
      <t>Step 1:</t>
    </r>
    <r>
      <rPr>
        <sz val="10"/>
        <rFont val="Arial"/>
        <family val="2"/>
      </rPr>
      <t xml:space="preserve"> Gather your sample. Typically a day’s worth of waste and recycling is a good amount, but you want to have at least one medium to large sized bag so you can ensure you have a large enough sample that you can make some informed estimates about what goes into the waste and recycling on a regular basis.  If you need to collect more than one day’s worth, that’s OK too – just make sure to add that information on the “General Info” tab of this calculator.  It’s best not to let too many people know of the date of your planned audit, so that nobody changes their usual behaviours.</t>
    </r>
  </si>
  <si>
    <r>
      <t xml:space="preserve">Mountain Equipment Co-Op’s Annual Dumpster Dive – They have a </t>
    </r>
    <r>
      <rPr>
        <b/>
        <i/>
        <sz val="10"/>
        <color theme="1"/>
        <rFont val="Arial"/>
        <family val="2"/>
      </rPr>
      <t>96% diversion</t>
    </r>
    <r>
      <rPr>
        <i/>
        <sz val="10"/>
        <color theme="1"/>
        <rFont val="Arial"/>
        <family val="2"/>
      </rPr>
      <t xml:space="preserve"> rate in their Calgary store and their waste reduction and diversion efforts save them </t>
    </r>
    <r>
      <rPr>
        <b/>
        <i/>
        <sz val="10"/>
        <color theme="1"/>
        <rFont val="Arial"/>
        <family val="2"/>
      </rPr>
      <t>$20,000</t>
    </r>
    <r>
      <rPr>
        <i/>
        <sz val="10"/>
        <color theme="1"/>
        <rFont val="Arial"/>
        <family val="2"/>
      </rPr>
      <t xml:space="preserve"> per year at the Calgary store alone!  Their regular ‘dumpster dives’ with employees are one thing that helps to keep them on track.</t>
    </r>
  </si>
  <si>
    <t xml:space="preserve">What are the 3 or 4 most common items in this category?: </t>
  </si>
  <si>
    <t>Other recyclables</t>
  </si>
  <si>
    <t>For example: batteries, electronics or toner cartridges</t>
  </si>
  <si>
    <r>
      <rPr>
        <b/>
        <sz val="10"/>
        <color theme="1"/>
        <rFont val="Arial"/>
        <family val="2"/>
      </rPr>
      <t>Step 4:</t>
    </r>
    <r>
      <rPr>
        <sz val="10"/>
        <color theme="1"/>
        <rFont val="Arial"/>
        <family val="2"/>
      </rPr>
      <t xml:space="preserve"> First, ‘tare’ the scale with the empty bucket.  This means, weigh the container first (if you’re using our kit, this is the orange bucket) and either hit the ‘tare’ button on the scale that comes with our kit, of if you’re using your own scale, make a note of your weight so you can subtract it from the final weights later.</t>
    </r>
  </si>
  <si>
    <t xml:space="preserve">Note: GHG potential from here: http://www3.epa.gov/climatechange/ghgemissions/gases/ch4.html </t>
  </si>
  <si>
    <t>shows a diversion rate of at least 75%</t>
  </si>
  <si>
    <t>Paper and cardboard are now banned from City landfills. There's no better time than the present to introduce a program to recycle these materials - it's typically pretty easy to add on to an existing waste contract and can be valuable.</t>
  </si>
  <si>
    <t xml:space="preserve">Paper and cardboard are now banned from City landfills. Since you've already been recycling some paper and cardboard, this is a great time to figure out how to get the paper and cardboard going into the garbage into your recycling programs instead. Check out the tools available on calgary.ca/businessrecycling for educational tips and other resources to improve existing programs. </t>
  </si>
  <si>
    <t>ban - fibre effective</t>
  </si>
  <si>
    <t>DML - organics enforced</t>
  </si>
  <si>
    <t>organics bylaw</t>
  </si>
  <si>
    <t>WHEN WE KNOW CONCRETE DATES, CHANGE THEM IN THE H COLUMN AND THE FORMULAS WILL UPDATE AUTOMATICALLY</t>
  </si>
  <si>
    <t>"FALL 2017" Sept. 1 2018</t>
  </si>
  <si>
    <t>"SUMMER/FALL 2018" Sept. 1 2018</t>
  </si>
  <si>
    <t>"FALL 2019" Sept. 1 2019</t>
  </si>
  <si>
    <t>"FALL 2017" Sept. 1 2017</t>
  </si>
  <si>
    <t>Food and yard waste are now banned from City landfills. There's no better time than the present to introduce a program to recycle these materials. Keeping food and yard waste out of the landfill and composting instead is great for the environment because when food and yard waste is sent to landfills, they produce methane - a greenhouse gas with more than 25 times the global warming potential of carbon dioxide. Ask your existing hauler to see if they have composting service or check out the list of private recyclers at www.greencalgary.org/recycler-directory.</t>
  </si>
  <si>
    <t xml:space="preserve">Food and yard waste are now banned from City landfills. Since you've already started composting, this is a great time to figure out how to maximize your programs by ensuring your coworkers put food and yard waste into the compost bins. Check out the tools available on calgary.ca/businessrecycling for educational tips and other resources to improve existing programs. </t>
  </si>
  <si>
    <t>Implement a beverage container recycling program. This is a really easy one to start with and there are lots of great ways to use the money you get back! Think about donating the money to a charity you and your staff support, subsidizing other recycling programs or putting the extra cash towards a social fund.</t>
  </si>
  <si>
    <t xml:space="preserve">Great start on recycling paper and cardboard! This is a great opportunity for your business to improve your existing program. Commercial loads of garbage with any paper and cardboard are subject to a higher landfill tipping rate (and The City intends to ban it from landfill in summer/fall 2018*), so the sooner you can improve your recycling of paper and cardboard the better! </t>
  </si>
  <si>
    <t>Businesses and organizations will be required to provide recycling programs starting in November 2016. In order to comply with this bylaw, you'll have to make sure that you have programs to recycle certain materials available for your staff and customers. The materials that must be recycled include: beverage containers, paper/cardboard, plastics #1-7, metal cans and foil, glass jars and containers, scrap metal, clear plastic film (polyethylene) and wood (including dimensional lumber, wooden pallets and other items made of raw and unprocessed wood). Take a look at your results page to see what products make up the majority of your waste in order to decide on some good opportunities to recycle more. Also ask your hauler what the process will be for introducing programs to recycle these materials. If your existing hauler doesn't offer recycling programs for all of these materials, check out the list of private recyclers at www.greencalgary.org/recycler-directory.</t>
  </si>
  <si>
    <t>Businesses and organizations will be required to provide recycling programs starting in November 2016. In order to comply with this bylaw, you'll have to make sure that you have programs to recycle certain materials available for your staff and customers. The materials that must be recycled include: beverage containers, paper/cardboard, plastics #1-7, metal cans and foil, glass jars and containers, scrap metal, clear plastic film (polyethylene) and wood (including dimensional lumber, wooden pallets and other items made of raw and unprocessed wood). Great job getting started on recycling; check out your results to see what materials make up the majority of your waste in order to decide on some good opportunities to recycle more. Also ask your hauler what the process will be for introducing programs to recycle these materials. If your existing hauler doesn't offer recycling programs for all of these materials, check out the list of private recyclers at www.greencalgary.org/recycler-directory.</t>
  </si>
  <si>
    <t xml:space="preserve">Businesses and organizations are required to provide recycling programs, according to Calgary's Waste and Recycling Bylaw (20M2001). In order to comply with this bylaw, you'll have to make sure that you have programs to recycle certain materials available for your staff and customers. The materials that must be recycled include:beverage containers, paper/cardboard, plastics #1-7, metal cans and foil, glass jars and containers, scrap metal, clear plastic film (polyethylene) and wood (including dimensional lumber, wooden pallets and other items made of raw and unprocessed wood). Take a look at your results page to see what products make up the majority of your waste in order to decide on some good opportunities to recycle more. Also ask your hauler what the process will be for introducing programs to recycle these materials. If your existing hauler doesn't offer recycling programs for all of these materials, check out the list of private recyclers at www.greencalgary.org/recycler-directory. </t>
  </si>
  <si>
    <t>Businesses and organizations are required to provide recycling programs, according to Calgary's Waste and Recycling Bylaw (20M2001). In order to comply with this bylaw, you'll have to make sure that you have programs to recycle certain materials available for your staff and customers. The materials that must be recycled include: beverage containers, paper/cardboard, plastics #1-7, metal cans and foil, glass jars and containers, scrap metal, clear plastic film (polyethylene) and wood (including dimensional lumber, wooden pallets and other items made of raw and unprocessed wood). Great job getting started on recycling; check out your results to see what materials make up the majority of your waste in order to decide on some good opportunities to recycle more. Also ask your hauler what the process will be for introducing programs to recycle these materials. If your existing hauler doesn't offer recycling programs for all of these materials, check out the list of private recyclers at www.greencalgary.org/recycler-directory.</t>
  </si>
  <si>
    <t xml:space="preserve">Businesses and organizations will be required to provide separate food and yard waste collection by Fall 2017*. This is a great time to start a composting program to get ready ahead of time. Ask your hauler what the process will be for introducing a composting program. If your existing hauler doesn't offer composting programs, check out the list of private recyclers at www.greencalgary.org/recycler-directory. </t>
  </si>
  <si>
    <t>Businesses and organizations will be required to provide separate food and yard waste collection by Fall 2017*. The good news is that by having a program you're already compliant. You have a great opportunity to maximize your composting program and keep even more organics out of the garbage, which is also a great way to save money on your regular waste pickups.</t>
  </si>
  <si>
    <t>Starting in Fall 2018*, commercial loads of garbage containing food and yard waste will be subject to a higher tipping fee at City landfills (and will be banned in fall 2019*). That's why this is a great time to consider a composting program. Keeping food and yard waste out of the landfill and composting it instead is great for the environment because when food and yard waste is sent to landfills, they produce methane - a greenhouse gas with more than 25 times the global warming potential of carbon dioxide. Ask your existing hauler to see if they have composting service or check out the list of private recyclers at www.greencalgary.org/recycler-directory.</t>
  </si>
  <si>
    <t xml:space="preserve">Great start on composting! You have a great opportunity for your business to improve your existing program. In fall 2018, commercial loads of garbage containing food and yard waste will be subject to a higher tipping fee (and will be banned in fall 2019*). That's why this is a great time to consider a composting program. Keeping food and yard waste out of the landfill and composting it instead is great for the environment because when food and yard waste are sent to landfills, they produce methane - a greenhouse gas with more than 25 times the global warming potential of carbon dioxide. </t>
  </si>
  <si>
    <t>Commercial loads of garbage with food and yard waste are now subject to a higher tipping fee at City landfills (and will be banned starting in fall 2019*). That's why it's a great time to consider a composting program. Keeping food and yard waste out of the landfill and composting instead is great for the environment because when food and yard waste is sent to landfills, they produce methane - a greenhouse gas with more than 25 times the global warming potential of carbon dioxide. Ask your existing hauler to see if they have composting service or check out the list of private recyclers at www.greencalgary.org/recycler-directory.</t>
  </si>
  <si>
    <t>Great start on composting! Commercial loads of garbage containing food and yard waste are subject to a higher tipping fee at City landfills (and will be banned in fall 2019*). That's why this is a great time to improve your existing composting program. Keeping food and yard waste out of the landfill and composting it instead is also great for the environment because when food and yard waste is sent to landfills, they produce methane - a greenhouse gas with more than 25 times the global warming potential of carbon dioxide.</t>
  </si>
  <si>
    <t xml:space="preserve">*Details and exact dates for these activities are either under development or may be subject to Council approval. Stay tuned to calgary.ca/businessrecycling for more information as it becomes available. </t>
  </si>
  <si>
    <t>Commercial loads of garbage containing paper and cardboard are subject to a higher rate at City landfills (and will be banned from landfills starting in summer/fall 2018*), so the sooner you can start recycling paper and cardboard the better! The other great benefit is that paper and cardboard recycling programs are typically pretty easy to add on to an existing waste contract and are valuable materials so this is a great program to introduce!</t>
  </si>
  <si>
    <t>Starting in February 2016, commercial loads of garbage containing paper and cardboard will be charged a higher rate at City landfills to encourage recycling instead (with a ban on paper and cardboard coming in summer/fall 2018). So the sooner you can start recycling paper and cardboard the better. The other great benefit is that paper and cardboard recycling programs are typically pretty easy to add on to an existing waste contract and are valuable materials for a recycler so this is a great program to introduce.</t>
  </si>
  <si>
    <t xml:space="preserve">Great start on recycling paper and cardboard! You have a great opportunity for your business to improve your existing program. Starting in February 2016, commercial loads of garbage containing paper and cardboard will be charged a higher rate at City landfills to encourage recycling instead, which will be followed by a ban on paper and cardboard at landfills in summer/fall 2018*. So the sooner you can improve your recycling of paper and cardboard the better! </t>
  </si>
  <si>
    <t>Mixed Recycling</t>
  </si>
  <si>
    <t>Other Recycling</t>
  </si>
  <si>
    <r>
      <rPr>
        <b/>
        <sz val="10"/>
        <color theme="1"/>
        <rFont val="Arial"/>
        <family val="2"/>
      </rPr>
      <t>Step 10:</t>
    </r>
    <r>
      <rPr>
        <sz val="10"/>
        <color theme="1"/>
        <rFont val="Arial"/>
        <family val="2"/>
      </rPr>
      <t xml:space="preserve"> If you have recycling programs for materials that don't fit into the categories on the previous worksheet, here's your chance to include them in your waste diversion calculations. Some examples of these materials are composting organics, electronic recycling or battery recycling. </t>
    </r>
  </si>
  <si>
    <t xml:space="preserve">It may be the case that you have collection programs for these materials that collects them separately, in which case it may not be necessary to sort the materials and then weigh them. You may choose to just scan the materials for contamination and then weigh them without fully sorting them if they don't show contamination (or very much contamination). This scan may also allow you to learn what types of contamination are going into these programs to ensure you can communicate options for improvement. </t>
  </si>
  <si>
    <t xml:space="preserve">You may also not have any of this material on hand but can either estimate weights or you may be able to obtain weights for some of the materials from the hauler(s) that picks them up. In this case, ensure that you're adjusting the weights (whether estimated or actual) to match the number of days worth of waste you collected and enter them below. </t>
  </si>
  <si>
    <t>Compost (food and yard waste)</t>
  </si>
  <si>
    <t>Reused items (e.g. items donated or sold)</t>
  </si>
  <si>
    <t>Other recycling</t>
  </si>
  <si>
    <t>Sum up recycling that doesn't fit elsewhere</t>
  </si>
  <si>
    <r>
      <rPr>
        <b/>
        <sz val="10"/>
        <color theme="1"/>
        <rFont val="Arial"/>
        <family val="2"/>
      </rPr>
      <t>Step 11:</t>
    </r>
    <r>
      <rPr>
        <sz val="10"/>
        <color theme="1"/>
        <rFont val="Arial"/>
        <family val="2"/>
      </rPr>
      <t xml:space="preserve"> Repeat steps 6 through 9 with waste that you collected during your test period.</t>
    </r>
  </si>
  <si>
    <r>
      <rPr>
        <b/>
        <sz val="10"/>
        <color theme="1"/>
        <rFont val="Arial"/>
        <family val="2"/>
      </rPr>
      <t>Step 12:</t>
    </r>
    <r>
      <rPr>
        <sz val="10"/>
        <color theme="1"/>
        <rFont val="Arial"/>
        <family val="2"/>
      </rPr>
      <t xml:space="preserve"> Enter your results in the table below.</t>
    </r>
  </si>
  <si>
    <r>
      <rPr>
        <b/>
        <sz val="10"/>
        <color theme="1"/>
        <rFont val="Arial"/>
        <family val="2"/>
      </rPr>
      <t>Step 13:</t>
    </r>
    <r>
      <rPr>
        <sz val="10"/>
        <color theme="1"/>
        <rFont val="Arial"/>
        <family val="2"/>
      </rPr>
      <t xml:space="preserve"> Rinse off the tarp with a hose and a cloth, wash your hands and compile your results. Please note: The results and recommendations will show up on the </t>
    </r>
    <r>
      <rPr>
        <b/>
        <sz val="10"/>
        <color theme="1"/>
        <rFont val="Arial"/>
        <family val="2"/>
      </rPr>
      <t>Recommendations tab</t>
    </r>
    <r>
      <rPr>
        <sz val="10"/>
        <color theme="1"/>
        <rFont val="Arial"/>
        <family val="2"/>
      </rPr>
      <t xml:space="preserve"> of this worksheet automatically. The results page is designed to be printable or you can choose to capture it and create information sheets for your coworkers and/or employees as you wish. </t>
    </r>
  </si>
  <si>
    <r>
      <rPr>
        <b/>
        <sz val="10"/>
        <color theme="1"/>
        <rFont val="Arial"/>
        <family val="2"/>
      </rPr>
      <t xml:space="preserve">Step 14: </t>
    </r>
    <r>
      <rPr>
        <sz val="10"/>
        <color theme="1"/>
        <rFont val="Arial"/>
        <family val="2"/>
      </rPr>
      <t>Now celebrate your success and share the results of your dumpster dive!</t>
    </r>
  </si>
  <si>
    <t>Compostables</t>
  </si>
  <si>
    <t>Total Divertibles in Waste</t>
  </si>
  <si>
    <r>
      <t xml:space="preserve">Note: </t>
    </r>
    <r>
      <rPr>
        <sz val="10"/>
        <color theme="1"/>
        <rFont val="Arial"/>
        <family val="2"/>
      </rPr>
      <t>Composting programs are included on the next sheet, "Other Recycling"</t>
    </r>
  </si>
  <si>
    <r>
      <rPr>
        <b/>
        <sz val="10"/>
        <color theme="1" tint="0.34998626667073579"/>
        <rFont val="Arial"/>
        <family val="2"/>
      </rPr>
      <t xml:space="preserve">Need help? </t>
    </r>
    <r>
      <rPr>
        <b/>
        <sz val="10"/>
        <rFont val="Arial"/>
        <family val="2"/>
      </rPr>
      <t>Contact 311</t>
    </r>
    <r>
      <rPr>
        <sz val="10"/>
        <rFont val="Arial"/>
        <family val="2"/>
      </rPr>
      <t xml:space="preserve"> or email </t>
    </r>
    <r>
      <rPr>
        <b/>
        <sz val="10"/>
        <rFont val="Arial"/>
        <family val="2"/>
      </rPr>
      <t>businessrecycling@calgary.ca</t>
    </r>
    <r>
      <rPr>
        <sz val="10"/>
        <rFont val="Arial"/>
        <family val="2"/>
      </rPr>
      <t xml:space="preserve"> for hands-on support along the way.</t>
    </r>
  </si>
  <si>
    <t>Materials that don't belong in recycling (e.g. mixed materials like coffee cups, fountain cups, coffee bags; garbage; non-recyclable items; food and yard waste)</t>
  </si>
  <si>
    <t>Mixed papers (e.g. office paper, envelopes, sticky notes, flyers), construction paper, phone books, clean paper bags, computer paper, tetra paks without a deposit (e.g. soup boxes), receipt paper</t>
  </si>
  <si>
    <t>Fruit &amp; vegetable scraps, bread products, dairy products, compostable foodware, napkins, meat and bones, grass and grass clippings, landscaping waste, tree trimmings and branches</t>
  </si>
  <si>
    <r>
      <rPr>
        <b/>
        <sz val="10"/>
        <color theme="1"/>
        <rFont val="Arial"/>
        <family val="2"/>
      </rPr>
      <t>Step 5:</t>
    </r>
    <r>
      <rPr>
        <sz val="10"/>
        <color theme="1"/>
        <rFont val="Arial"/>
        <family val="2"/>
      </rPr>
      <t xml:space="preserve"> If you have bins for recyclables in your workplace, start with your recyclables. Otherwise, begin with your waste (in that case, review steps 6-9 and then move to the “Waste” tab on the calculator).   </t>
    </r>
  </si>
  <si>
    <t xml:space="preserve">Decide how many days worth of waste and recycling you’ll need to collect. Often, one day is enough but if you generate less than a full bag per day, at least one full bag is ideal. Keep in mind that your data will be more accurate the more waste and recycling you collect, but it also takes more time to sort more waste. Try to strike a good balance for the amount of time you want to set aside. </t>
  </si>
</sst>
</file>

<file path=xl/styles.xml><?xml version="1.0" encoding="utf-8"?>
<styleSheet xmlns="http://schemas.openxmlformats.org/spreadsheetml/2006/main">
  <numFmts count="3">
    <numFmt numFmtId="43" formatCode="_(* #,##0.00_);_(* \(#,##0.00\);_(* &quot;-&quot;??_);_(@_)"/>
    <numFmt numFmtId="164" formatCode="yyyy"/>
    <numFmt numFmtId="165" formatCode="_(* #,##0_);_(* \(#,##0\);_(* &quot;-&quot;??_);_(@_)"/>
  </numFmts>
  <fonts count="26">
    <font>
      <sz val="11"/>
      <color theme="1"/>
      <name val="Calibri"/>
      <family val="2"/>
      <scheme val="minor"/>
    </font>
    <font>
      <sz val="11"/>
      <color theme="1"/>
      <name val="Calibri"/>
      <family val="2"/>
      <scheme val="minor"/>
    </font>
    <font>
      <sz val="10"/>
      <color theme="1"/>
      <name val="Arial"/>
      <family val="2"/>
    </font>
    <font>
      <b/>
      <sz val="9"/>
      <color theme="1"/>
      <name val="Arial"/>
      <family val="2"/>
    </font>
    <font>
      <sz val="9"/>
      <color theme="1"/>
      <name val="Arial"/>
      <family val="2"/>
    </font>
    <font>
      <sz val="9"/>
      <color theme="1"/>
      <name val="Calibri"/>
      <family val="2"/>
      <scheme val="minor"/>
    </font>
    <font>
      <sz val="10"/>
      <color rgb="FF000000"/>
      <name val="Arial"/>
      <family val="2"/>
    </font>
    <font>
      <b/>
      <sz val="14"/>
      <color rgb="FFCC0000"/>
      <name val="Arial"/>
      <family val="2"/>
    </font>
    <font>
      <b/>
      <sz val="18"/>
      <color rgb="FFCC0000"/>
      <name val="Arial"/>
      <family val="2"/>
    </font>
    <font>
      <b/>
      <sz val="14"/>
      <color theme="1" tint="0.34998626667073579"/>
      <name val="Arial"/>
      <family val="2"/>
    </font>
    <font>
      <sz val="11"/>
      <color theme="1"/>
      <name val="Arial"/>
      <family val="2"/>
    </font>
    <font>
      <b/>
      <sz val="10"/>
      <color theme="1"/>
      <name val="Arial"/>
      <family val="2"/>
    </font>
    <font>
      <b/>
      <sz val="10"/>
      <color theme="0"/>
      <name val="Arial"/>
      <family val="2"/>
    </font>
    <font>
      <sz val="10"/>
      <name val="Arial"/>
      <family val="2"/>
    </font>
    <font>
      <sz val="10"/>
      <color theme="1"/>
      <name val="Symbol"/>
      <family val="1"/>
      <charset val="2"/>
    </font>
    <font>
      <sz val="7"/>
      <color theme="1"/>
      <name val="Times New Roman"/>
      <family val="1"/>
    </font>
    <font>
      <i/>
      <sz val="10"/>
      <color theme="1"/>
      <name val="Arial"/>
      <family val="2"/>
    </font>
    <font>
      <b/>
      <i/>
      <sz val="10"/>
      <color theme="1"/>
      <name val="Arial"/>
      <family val="2"/>
    </font>
    <font>
      <i/>
      <sz val="12"/>
      <color theme="1"/>
      <name val="Arial"/>
      <family val="2"/>
    </font>
    <font>
      <i/>
      <sz val="10"/>
      <color rgb="FF00B050"/>
      <name val="Arial"/>
      <family val="2"/>
    </font>
    <font>
      <sz val="10"/>
      <color rgb="FF00B050"/>
      <name val="Arial"/>
      <family val="2"/>
    </font>
    <font>
      <b/>
      <sz val="10"/>
      <color rgb="FF000000"/>
      <name val="Arial"/>
      <family val="2"/>
    </font>
    <font>
      <b/>
      <sz val="10"/>
      <color theme="1" tint="0.34998626667073579"/>
      <name val="Arial"/>
      <family val="2"/>
    </font>
    <font>
      <b/>
      <sz val="10"/>
      <name val="Arial"/>
      <family val="2"/>
    </font>
    <font>
      <i/>
      <sz val="10"/>
      <name val="Arial"/>
      <family val="2"/>
    </font>
    <font>
      <b/>
      <sz val="9"/>
      <color rgb="FFFF000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585858"/>
        <bgColor indexed="64"/>
      </patternFill>
    </fill>
  </fills>
  <borders count="10">
    <border>
      <left/>
      <right/>
      <top/>
      <bottom/>
      <diagonal/>
    </border>
    <border>
      <left style="medium">
        <color theme="1" tint="0.34998626667073579"/>
      </left>
      <right style="medium">
        <color theme="1" tint="0.34998626667073579"/>
      </right>
      <top style="medium">
        <color theme="1" tint="0.34998626667073579"/>
      </top>
      <bottom style="medium">
        <color theme="1" tint="0.34998626667073579"/>
      </bottom>
      <diagonal/>
    </border>
    <border>
      <left style="medium">
        <color theme="1" tint="0.34998626667073579"/>
      </left>
      <right style="medium">
        <color theme="1" tint="0.34998626667073579"/>
      </right>
      <top style="medium">
        <color theme="1" tint="0.34998626667073579"/>
      </top>
      <bottom/>
      <diagonal/>
    </border>
    <border>
      <left style="medium">
        <color theme="1" tint="0.34998626667073579"/>
      </left>
      <right style="medium">
        <color theme="1" tint="0.34998626667073579"/>
      </right>
      <top/>
      <bottom/>
      <diagonal/>
    </border>
    <border>
      <left style="medium">
        <color theme="1" tint="0.34998626667073579"/>
      </left>
      <right style="medium">
        <color theme="1" tint="0.34998626667073579"/>
      </right>
      <top/>
      <bottom style="medium">
        <color theme="1" tint="0.34998626667073579"/>
      </bottom>
      <diagonal/>
    </border>
    <border>
      <left style="medium">
        <color theme="1" tint="0.34998626667073579"/>
      </left>
      <right/>
      <top style="medium">
        <color theme="1" tint="0.34998626667073579"/>
      </top>
      <bottom/>
      <diagonal/>
    </border>
    <border>
      <left/>
      <right style="medium">
        <color theme="1" tint="0.34998626667073579"/>
      </right>
      <top style="medium">
        <color theme="1" tint="0.34998626667073579"/>
      </top>
      <bottom/>
      <diagonal/>
    </border>
    <border>
      <left style="medium">
        <color theme="1" tint="0.34998626667073579"/>
      </left>
      <right/>
      <top/>
      <bottom style="medium">
        <color theme="1" tint="0.34998626667073579"/>
      </bottom>
      <diagonal/>
    </border>
    <border>
      <left/>
      <right style="medium">
        <color theme="1" tint="0.34998626667073579"/>
      </right>
      <top/>
      <bottom style="medium">
        <color theme="1" tint="0.34998626667073579"/>
      </bottom>
      <diagonal/>
    </border>
    <border>
      <left style="medium">
        <color theme="1" tint="0.34998626667073579"/>
      </left>
      <right style="thin">
        <color indexed="64"/>
      </right>
      <top style="medium">
        <color theme="1" tint="0.34998626667073579"/>
      </top>
      <bottom style="medium">
        <color theme="1" tint="0.34998626667073579"/>
      </bottom>
      <diagonal/>
    </border>
  </borders>
  <cellStyleXfs count="3">
    <xf numFmtId="0" fontId="0" fillId="0" borderId="0"/>
    <xf numFmtId="9" fontId="1" fillId="0" borderId="0" applyFont="0" applyFill="0" applyBorder="0" applyAlignment="0" applyProtection="0"/>
    <xf numFmtId="43" fontId="1" fillId="0" borderId="0" applyFont="0" applyFill="0" applyBorder="0" applyAlignment="0" applyProtection="0"/>
  </cellStyleXfs>
  <cellXfs count="122">
    <xf numFmtId="0" fontId="0" fillId="0" borderId="0" xfId="0"/>
    <xf numFmtId="0" fontId="2" fillId="0" borderId="0" xfId="0" applyFont="1"/>
    <xf numFmtId="0" fontId="2" fillId="0" borderId="0" xfId="0" applyFont="1" applyAlignment="1">
      <alignment horizontal="center"/>
    </xf>
    <xf numFmtId="0" fontId="2" fillId="0" borderId="0" xfId="0" applyFont="1" applyAlignment="1">
      <alignment wrapText="1"/>
    </xf>
    <xf numFmtId="164" fontId="2" fillId="0" borderId="0" xfId="0" applyNumberFormat="1" applyFont="1"/>
    <xf numFmtId="2" fontId="2" fillId="0" borderId="0" xfId="0" applyNumberFormat="1" applyFont="1"/>
    <xf numFmtId="0" fontId="2" fillId="0" borderId="0" xfId="0" applyNumberFormat="1" applyFont="1" applyAlignment="1">
      <alignment wrapText="1"/>
    </xf>
    <xf numFmtId="0" fontId="2" fillId="0" borderId="0" xfId="0" applyFont="1" applyAlignment="1">
      <alignment horizontal="right" vertical="top"/>
    </xf>
    <xf numFmtId="0" fontId="2" fillId="0" borderId="0" xfId="0" applyFont="1" applyAlignment="1">
      <alignment vertical="top" wrapText="1"/>
    </xf>
    <xf numFmtId="0" fontId="3" fillId="2" borderId="0" xfId="0" applyFont="1" applyFill="1"/>
    <xf numFmtId="0" fontId="4" fillId="2" borderId="0" xfId="0" applyFont="1" applyFill="1"/>
    <xf numFmtId="0" fontId="5" fillId="2" borderId="0" xfId="0" applyFont="1" applyFill="1"/>
    <xf numFmtId="165" fontId="4" fillId="2" borderId="0" xfId="2" applyNumberFormat="1" applyFont="1" applyFill="1"/>
    <xf numFmtId="9" fontId="4" fillId="2" borderId="0" xfId="1" applyFont="1" applyFill="1"/>
    <xf numFmtId="165" fontId="3" fillId="2" borderId="0" xfId="2" applyNumberFormat="1" applyFont="1" applyFill="1"/>
    <xf numFmtId="9" fontId="3" fillId="2" borderId="0" xfId="1" applyFont="1" applyFill="1"/>
    <xf numFmtId="0" fontId="4" fillId="3" borderId="0" xfId="0" applyFont="1" applyFill="1"/>
    <xf numFmtId="165" fontId="4" fillId="3" borderId="0" xfId="2" applyNumberFormat="1" applyFont="1" applyFill="1"/>
    <xf numFmtId="165" fontId="3" fillId="2" borderId="0" xfId="0" applyNumberFormat="1" applyFont="1" applyFill="1"/>
    <xf numFmtId="0" fontId="4" fillId="2" borderId="0" xfId="0" applyNumberFormat="1" applyFont="1" applyFill="1"/>
    <xf numFmtId="0" fontId="2" fillId="0" borderId="0" xfId="0" applyFont="1" applyAlignment="1">
      <alignment vertical="center" wrapText="1"/>
    </xf>
    <xf numFmtId="0" fontId="2" fillId="0" borderId="0" xfId="0" applyFont="1" applyAlignment="1">
      <alignment horizontal="center" vertical="center" wrapText="1"/>
    </xf>
    <xf numFmtId="49" fontId="2" fillId="0" borderId="0" xfId="0" applyNumberFormat="1" applyFont="1" applyAlignment="1">
      <alignment horizontal="center" vertical="center" wrapText="1"/>
    </xf>
    <xf numFmtId="0" fontId="2" fillId="0" borderId="0" xfId="0" applyFont="1" applyAlignment="1">
      <alignment vertical="center"/>
    </xf>
    <xf numFmtId="0" fontId="2" fillId="0" borderId="0" xfId="0" applyNumberFormat="1" applyFont="1" applyAlignment="1">
      <alignment vertical="center" wrapText="1"/>
    </xf>
    <xf numFmtId="0" fontId="2" fillId="0" borderId="0" xfId="0" applyNumberFormat="1" applyFont="1" applyAlignment="1">
      <alignment horizontal="center" vertical="center" wrapText="1"/>
    </xf>
    <xf numFmtId="9" fontId="2" fillId="0" borderId="0" xfId="1" applyFont="1"/>
    <xf numFmtId="0" fontId="2" fillId="0" borderId="0" xfId="0" applyNumberFormat="1" applyFont="1"/>
    <xf numFmtId="0" fontId="0" fillId="2" borderId="0" xfId="0" applyFill="1"/>
    <xf numFmtId="0" fontId="2" fillId="0" borderId="0" xfId="0" applyFont="1" applyFill="1" applyAlignment="1">
      <alignment horizontal="center"/>
    </xf>
    <xf numFmtId="0" fontId="2" fillId="2" borderId="0" xfId="0" applyFont="1" applyFill="1"/>
    <xf numFmtId="0" fontId="2" fillId="2" borderId="0" xfId="0" applyFont="1" applyFill="1" applyAlignment="1">
      <alignment horizontal="center"/>
    </xf>
    <xf numFmtId="0" fontId="2" fillId="0" borderId="0" xfId="0" applyFont="1" applyFill="1"/>
    <xf numFmtId="0" fontId="2" fillId="2" borderId="0" xfId="0" applyFont="1" applyFill="1" applyAlignment="1">
      <alignment wrapText="1"/>
    </xf>
    <xf numFmtId="0" fontId="0" fillId="2" borderId="0" xfId="0" applyFill="1" applyAlignment="1">
      <alignment wrapText="1"/>
    </xf>
    <xf numFmtId="0" fontId="7" fillId="2" borderId="0" xfId="0" applyFont="1" applyFill="1" applyAlignment="1">
      <alignment wrapText="1"/>
    </xf>
    <xf numFmtId="0" fontId="8" fillId="2" borderId="0" xfId="0" applyFont="1" applyFill="1" applyAlignment="1">
      <alignment horizontal="center"/>
    </xf>
    <xf numFmtId="0" fontId="9" fillId="2" borderId="0" xfId="0" applyFont="1" applyFill="1" applyAlignment="1">
      <alignment horizontal="center"/>
    </xf>
    <xf numFmtId="0" fontId="10" fillId="2" borderId="0" xfId="0" applyFont="1" applyFill="1"/>
    <xf numFmtId="0" fontId="10" fillId="2" borderId="0" xfId="0" applyFont="1" applyFill="1" applyAlignment="1">
      <alignment wrapText="1"/>
    </xf>
    <xf numFmtId="0" fontId="2" fillId="5" borderId="0" xfId="0" applyFont="1" applyFill="1"/>
    <xf numFmtId="0" fontId="12" fillId="5" borderId="1" xfId="0" applyFont="1" applyFill="1" applyBorder="1"/>
    <xf numFmtId="0" fontId="2" fillId="0" borderId="1" xfId="0" applyFont="1" applyBorder="1" applyAlignment="1">
      <alignment horizontal="left" vertical="center"/>
    </xf>
    <xf numFmtId="0" fontId="2" fillId="0" borderId="1" xfId="0" applyFont="1" applyBorder="1"/>
    <xf numFmtId="0" fontId="0" fillId="5" borderId="0" xfId="0" applyFill="1"/>
    <xf numFmtId="0" fontId="0" fillId="5" borderId="0" xfId="0" applyFill="1" applyBorder="1"/>
    <xf numFmtId="0" fontId="2" fillId="5" borderId="0" xfId="0" applyFont="1" applyFill="1" applyAlignment="1">
      <alignment horizontal="center"/>
    </xf>
    <xf numFmtId="0" fontId="2" fillId="2" borderId="1" xfId="0" applyFont="1" applyFill="1" applyBorder="1"/>
    <xf numFmtId="0" fontId="2" fillId="5" borderId="0" xfId="0" applyFont="1" applyFill="1" applyAlignment="1">
      <alignment wrapText="1"/>
    </xf>
    <xf numFmtId="0" fontId="2" fillId="0" borderId="1" xfId="0" applyFont="1" applyBorder="1" applyAlignment="1">
      <alignment horizontal="left" vertical="center" wrapText="1"/>
    </xf>
    <xf numFmtId="0" fontId="12" fillId="5" borderId="1" xfId="0" applyFont="1" applyFill="1" applyBorder="1" applyAlignment="1">
      <alignment wrapText="1"/>
    </xf>
    <xf numFmtId="0" fontId="2" fillId="2" borderId="1" xfId="0" applyFont="1" applyFill="1" applyBorder="1" applyAlignment="1">
      <alignment wrapText="1"/>
    </xf>
    <xf numFmtId="0" fontId="12" fillId="6" borderId="1" xfId="0" applyFont="1" applyFill="1" applyBorder="1" applyAlignment="1"/>
    <xf numFmtId="0" fontId="2" fillId="2" borderId="0" xfId="0" applyFont="1" applyFill="1" applyAlignment="1"/>
    <xf numFmtId="0" fontId="2" fillId="2" borderId="0" xfId="0" applyFont="1" applyFill="1" applyAlignment="1">
      <alignment horizontal="left" wrapText="1"/>
    </xf>
    <xf numFmtId="0" fontId="2" fillId="2" borderId="0" xfId="0" applyFont="1" applyFill="1" applyBorder="1" applyAlignment="1"/>
    <xf numFmtId="0" fontId="0" fillId="2" borderId="0" xfId="0" applyFill="1" applyBorder="1"/>
    <xf numFmtId="0" fontId="0" fillId="5" borderId="0" xfId="0" applyFill="1" applyAlignment="1">
      <alignment vertical="center"/>
    </xf>
    <xf numFmtId="0" fontId="0" fillId="0" borderId="0" xfId="0" applyAlignment="1">
      <alignment vertical="center"/>
    </xf>
    <xf numFmtId="0" fontId="6" fillId="0" borderId="1" xfId="0" applyFont="1" applyBorder="1" applyAlignment="1">
      <alignment vertical="center" wrapText="1"/>
    </xf>
    <xf numFmtId="0" fontId="2" fillId="0" borderId="1" xfId="0" applyFont="1" applyBorder="1" applyAlignment="1">
      <alignment vertical="center" wrapText="1"/>
    </xf>
    <xf numFmtId="0" fontId="12" fillId="6" borderId="1" xfId="0" applyFont="1" applyFill="1" applyBorder="1" applyAlignment="1">
      <alignment horizontal="center" wrapText="1"/>
    </xf>
    <xf numFmtId="0" fontId="6" fillId="3" borderId="1" xfId="0" applyFont="1" applyFill="1" applyBorder="1" applyAlignment="1">
      <alignment wrapText="1"/>
    </xf>
    <xf numFmtId="0" fontId="14" fillId="2" borderId="4" xfId="0" applyFont="1" applyFill="1" applyBorder="1" applyAlignment="1">
      <alignment horizontal="left" vertical="center" wrapText="1"/>
    </xf>
    <xf numFmtId="0" fontId="14" fillId="2" borderId="2" xfId="0" applyFont="1" applyFill="1" applyBorder="1" applyAlignment="1">
      <alignment horizontal="left" vertical="center" wrapText="1"/>
    </xf>
    <xf numFmtId="0" fontId="14" fillId="2" borderId="3" xfId="0" applyFont="1" applyFill="1" applyBorder="1" applyAlignment="1">
      <alignment horizontal="left" vertical="center" wrapText="1"/>
    </xf>
    <xf numFmtId="0" fontId="12" fillId="2" borderId="0" xfId="0" applyFont="1" applyFill="1" applyBorder="1"/>
    <xf numFmtId="0" fontId="2" fillId="2" borderId="0" xfId="0" applyFont="1" applyFill="1" applyBorder="1"/>
    <xf numFmtId="0" fontId="12" fillId="2" borderId="0" xfId="0" applyFont="1" applyFill="1" applyBorder="1" applyAlignment="1">
      <alignment wrapText="1"/>
    </xf>
    <xf numFmtId="0" fontId="2" fillId="2" borderId="0" xfId="0" applyFont="1" applyFill="1" applyBorder="1" applyAlignment="1">
      <alignment horizontal="left" vertical="center" wrapText="1"/>
    </xf>
    <xf numFmtId="0" fontId="2" fillId="2" borderId="0" xfId="0" applyFont="1" applyFill="1" applyAlignment="1">
      <alignment horizontal="left" vertical="center" wrapText="1"/>
    </xf>
    <xf numFmtId="0" fontId="2" fillId="2" borderId="0" xfId="0" applyFont="1" applyFill="1" applyAlignment="1">
      <alignment horizontal="left" vertical="center" wrapText="1" indent="5"/>
    </xf>
    <xf numFmtId="0" fontId="7" fillId="2" borderId="0" xfId="0" applyFont="1" applyFill="1"/>
    <xf numFmtId="0" fontId="6" fillId="2" borderId="0" xfId="0" applyFont="1" applyFill="1"/>
    <xf numFmtId="0" fontId="19" fillId="2" borderId="0" xfId="0" applyFont="1" applyFill="1"/>
    <xf numFmtId="0" fontId="20" fillId="2" borderId="0" xfId="0" applyFont="1" applyFill="1"/>
    <xf numFmtId="0" fontId="0" fillId="2" borderId="0" xfId="0" applyFill="1" applyBorder="1" applyAlignment="1">
      <alignment wrapText="1"/>
    </xf>
    <xf numFmtId="0" fontId="0" fillId="2" borderId="0" xfId="0" applyFill="1" applyBorder="1" applyAlignment="1">
      <alignment horizontal="center"/>
    </xf>
    <xf numFmtId="0" fontId="2" fillId="2" borderId="0" xfId="0" applyFont="1" applyFill="1" applyAlignment="1">
      <alignment horizontal="left"/>
    </xf>
    <xf numFmtId="0" fontId="2" fillId="2" borderId="0" xfId="0" applyFont="1" applyFill="1" applyAlignment="1">
      <alignment horizontal="left" vertical="top" wrapText="1"/>
    </xf>
    <xf numFmtId="0" fontId="7" fillId="2" borderId="0" xfId="0" applyFont="1" applyFill="1" applyAlignment="1">
      <alignment horizontal="left" vertical="top" wrapText="1"/>
    </xf>
    <xf numFmtId="0" fontId="2" fillId="2" borderId="0" xfId="0" applyFont="1" applyFill="1" applyAlignment="1">
      <alignment horizontal="left" vertical="top" wrapText="1" indent="5"/>
    </xf>
    <xf numFmtId="0" fontId="16" fillId="2" borderId="0" xfId="0" applyFont="1" applyFill="1" applyAlignment="1">
      <alignment horizontal="left" wrapText="1"/>
    </xf>
    <xf numFmtId="0" fontId="8" fillId="2" borderId="0" xfId="0" applyFont="1" applyFill="1" applyAlignment="1">
      <alignment horizontal="center"/>
    </xf>
    <xf numFmtId="0" fontId="2" fillId="2" borderId="0" xfId="0" applyFont="1" applyFill="1" applyAlignment="1">
      <alignment horizontal="left" vertical="top" wrapText="1"/>
    </xf>
    <xf numFmtId="0" fontId="11" fillId="2" borderId="0" xfId="0" applyFont="1" applyFill="1" applyAlignment="1">
      <alignment horizontal="center"/>
    </xf>
    <xf numFmtId="0" fontId="12" fillId="5" borderId="1" xfId="0" applyFont="1" applyFill="1" applyBorder="1" applyAlignment="1">
      <alignment horizontal="center" wrapText="1"/>
    </xf>
    <xf numFmtId="0" fontId="13" fillId="2" borderId="0" xfId="0" applyNumberFormat="1" applyFont="1" applyFill="1" applyAlignment="1">
      <alignment horizontal="left" vertical="top" wrapText="1"/>
    </xf>
    <xf numFmtId="0" fontId="24" fillId="2" borderId="0" xfId="0" applyFont="1" applyFill="1" applyAlignment="1">
      <alignment horizontal="left" vertical="top" wrapText="1"/>
    </xf>
    <xf numFmtId="0" fontId="2" fillId="2" borderId="1" xfId="0" applyFont="1" applyFill="1" applyBorder="1" applyAlignment="1">
      <alignment vertical="top" wrapText="1"/>
    </xf>
    <xf numFmtId="0" fontId="2" fillId="2" borderId="0" xfId="0" applyFont="1" applyFill="1" applyAlignment="1">
      <alignment horizontal="left" vertical="top" wrapText="1"/>
    </xf>
    <xf numFmtId="0" fontId="2" fillId="0" borderId="1" xfId="0" applyFont="1" applyBorder="1" applyAlignment="1">
      <alignment vertical="top"/>
    </xf>
    <xf numFmtId="0" fontId="2" fillId="0" borderId="9" xfId="0" applyFont="1" applyBorder="1" applyAlignment="1">
      <alignment vertical="top"/>
    </xf>
    <xf numFmtId="0" fontId="2" fillId="2" borderId="0" xfId="0" applyFont="1" applyFill="1" applyAlignment="1">
      <alignment horizontal="left" wrapText="1"/>
    </xf>
    <xf numFmtId="0" fontId="2" fillId="2" borderId="0" xfId="0" applyFont="1" applyFill="1" applyAlignment="1">
      <alignment horizontal="left" wrapText="1"/>
    </xf>
    <xf numFmtId="0" fontId="2" fillId="4" borderId="1" xfId="0" applyFont="1" applyFill="1" applyBorder="1" applyAlignment="1" applyProtection="1">
      <alignment horizontal="center" vertical="center"/>
      <protection locked="0"/>
    </xf>
    <xf numFmtId="0" fontId="2" fillId="4" borderId="1" xfId="0" applyFont="1" applyFill="1" applyBorder="1" applyAlignment="1" applyProtection="1">
      <alignment horizontal="center"/>
      <protection locked="0"/>
    </xf>
    <xf numFmtId="0" fontId="0" fillId="2" borderId="0" xfId="0" applyFill="1" applyBorder="1" applyAlignment="1">
      <alignment horizontal="center"/>
    </xf>
    <xf numFmtId="0" fontId="2" fillId="2" borderId="0" xfId="0" applyFont="1" applyFill="1" applyAlignment="1">
      <alignment horizontal="left" vertical="top" wrapText="1"/>
    </xf>
    <xf numFmtId="0" fontId="8" fillId="2" borderId="0" xfId="0" applyFont="1" applyFill="1" applyAlignment="1">
      <alignment horizontal="center"/>
    </xf>
    <xf numFmtId="0" fontId="11" fillId="2" borderId="0" xfId="0" applyFont="1" applyFill="1" applyAlignment="1">
      <alignment horizontal="center"/>
    </xf>
    <xf numFmtId="0" fontId="12" fillId="5" borderId="5" xfId="0" applyFont="1" applyFill="1" applyBorder="1" applyAlignment="1">
      <alignment horizontal="left" vertical="center"/>
    </xf>
    <xf numFmtId="0" fontId="12" fillId="5" borderId="6" xfId="0" applyFont="1" applyFill="1" applyBorder="1" applyAlignment="1">
      <alignment horizontal="left" vertical="center"/>
    </xf>
    <xf numFmtId="0" fontId="12" fillId="5" borderId="7" xfId="0" applyFont="1" applyFill="1" applyBorder="1" applyAlignment="1">
      <alignment horizontal="left" vertical="center"/>
    </xf>
    <xf numFmtId="0" fontId="12" fillId="5" borderId="8" xfId="0" applyFont="1" applyFill="1" applyBorder="1" applyAlignment="1">
      <alignment horizontal="left" vertical="center"/>
    </xf>
    <xf numFmtId="0" fontId="2" fillId="0" borderId="0" xfId="0" applyFont="1" applyAlignment="1">
      <alignment horizontal="left" vertical="top" wrapText="1"/>
    </xf>
    <xf numFmtId="0" fontId="13" fillId="2" borderId="0" xfId="0" applyNumberFormat="1" applyFont="1" applyFill="1" applyAlignment="1">
      <alignment horizontal="left" vertical="top" wrapText="1"/>
    </xf>
    <xf numFmtId="0" fontId="24" fillId="2" borderId="0" xfId="0" applyFont="1" applyFill="1" applyAlignment="1">
      <alignment horizontal="left" vertical="top" wrapText="1"/>
    </xf>
    <xf numFmtId="0" fontId="2" fillId="2" borderId="0" xfId="0" applyFont="1" applyFill="1" applyAlignment="1">
      <alignment horizontal="left" wrapText="1"/>
    </xf>
    <xf numFmtId="0" fontId="8" fillId="2" borderId="0" xfId="0" applyFont="1" applyFill="1" applyAlignment="1">
      <alignment horizontal="center" wrapText="1"/>
    </xf>
    <xf numFmtId="0" fontId="11" fillId="2" borderId="0" xfId="0" applyFont="1" applyFill="1" applyAlignment="1">
      <alignment horizontal="left" vertical="center" wrapText="1"/>
    </xf>
    <xf numFmtId="0" fontId="2" fillId="2" borderId="0" xfId="0" applyFont="1" applyFill="1" applyAlignment="1">
      <alignment horizontal="left" vertical="center" wrapText="1"/>
    </xf>
    <xf numFmtId="0" fontId="16" fillId="2" borderId="0" xfId="0" applyFont="1" applyFill="1" applyAlignment="1">
      <alignment horizontal="left" wrapText="1"/>
    </xf>
    <xf numFmtId="0" fontId="2" fillId="2" borderId="0" xfId="0" applyFont="1" applyFill="1" applyAlignment="1">
      <alignment horizontal="left"/>
    </xf>
    <xf numFmtId="0" fontId="16" fillId="0" borderId="0" xfId="0" applyFont="1" applyAlignment="1">
      <alignment horizontal="left" vertical="top" wrapText="1"/>
    </xf>
    <xf numFmtId="0" fontId="18" fillId="2" borderId="0" xfId="0" applyFont="1" applyFill="1" applyAlignment="1">
      <alignment horizontal="left" vertical="top" wrapText="1"/>
    </xf>
    <xf numFmtId="0" fontId="4" fillId="2" borderId="0" xfId="0" applyFont="1" applyFill="1" applyAlignment="1">
      <alignment horizontal="center" wrapText="1"/>
    </xf>
    <xf numFmtId="0" fontId="25" fillId="2" borderId="0" xfId="0" applyFont="1" applyFill="1" applyAlignment="1">
      <alignment horizontal="center" wrapText="1"/>
    </xf>
    <xf numFmtId="0" fontId="6" fillId="0" borderId="1" xfId="0" applyFont="1" applyBorder="1" applyAlignment="1">
      <alignment horizontal="left" vertical="center"/>
    </xf>
    <xf numFmtId="0" fontId="12" fillId="5" borderId="1" xfId="0" applyFont="1" applyFill="1" applyBorder="1" applyAlignment="1">
      <alignment wrapText="1"/>
    </xf>
    <xf numFmtId="0" fontId="12" fillId="5" borderId="1" xfId="0" applyFont="1" applyFill="1" applyBorder="1" applyAlignment="1">
      <alignment horizontal="center" wrapText="1"/>
    </xf>
    <xf numFmtId="2" fontId="2" fillId="0" borderId="0" xfId="0" applyNumberFormat="1" applyFont="1" applyAlignment="1">
      <alignment horizontal="center" wrapText="1"/>
    </xf>
  </cellXfs>
  <cellStyles count="3">
    <cellStyle name="Comma" xfId="2" builtinId="3"/>
    <cellStyle name="Normal" xfId="0" builtinId="0"/>
    <cellStyle name="Percent" xfId="1" builtinId="5"/>
  </cellStyles>
  <dxfs count="0"/>
  <tableStyles count="0" defaultTableStyle="TableStyleMedium9" defaultPivotStyle="PivotStyleLight16"/>
  <colors>
    <mruColors>
      <color rgb="FF585858"/>
      <color rgb="FFCC00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CA" sz="1000">
                <a:latin typeface="Arial" pitchFamily="34" charset="0"/>
                <a:cs typeface="Arial" pitchFamily="34" charset="0"/>
              </a:rPr>
              <a:t>Waste</a:t>
            </a:r>
            <a:r>
              <a:rPr lang="en-CA" sz="1000" baseline="0">
                <a:latin typeface="Arial" pitchFamily="34" charset="0"/>
                <a:cs typeface="Arial" pitchFamily="34" charset="0"/>
              </a:rPr>
              <a:t> Composition</a:t>
            </a:r>
            <a:endParaRPr lang="en-CA" sz="1000">
              <a:latin typeface="Arial" pitchFamily="34" charset="0"/>
              <a:cs typeface="Arial" pitchFamily="34" charset="0"/>
            </a:endParaRPr>
          </a:p>
        </c:rich>
      </c:tx>
    </c:title>
    <c:plotArea>
      <c:layout/>
      <c:barChart>
        <c:barDir val="bar"/>
        <c:grouping val="clustered"/>
        <c:ser>
          <c:idx val="2"/>
          <c:order val="0"/>
          <c:tx>
            <c:strRef>
              <c:f>Results!$D$43</c:f>
              <c:strCache>
                <c:ptCount val="1"/>
                <c:pt idx="0">
                  <c:v>(%)</c:v>
                </c:pt>
              </c:strCache>
            </c:strRef>
          </c:tx>
          <c:spPr>
            <a:solidFill>
              <a:schemeClr val="tx1">
                <a:lumMod val="50000"/>
                <a:lumOff val="50000"/>
              </a:schemeClr>
            </a:solidFill>
            <a:ln>
              <a:solidFill>
                <a:schemeClr val="tx1">
                  <a:lumMod val="50000"/>
                  <a:lumOff val="50000"/>
                </a:schemeClr>
              </a:solidFill>
            </a:ln>
          </c:spPr>
          <c:dLbls>
            <c:txPr>
              <a:bodyPr/>
              <a:lstStyle/>
              <a:p>
                <a:pPr>
                  <a:defRPr sz="700">
                    <a:latin typeface="Arial" pitchFamily="34" charset="0"/>
                    <a:cs typeface="Arial" pitchFamily="34" charset="0"/>
                  </a:defRPr>
                </a:pPr>
                <a:endParaRPr lang="en-US"/>
              </a:p>
            </c:txPr>
            <c:showVal val="1"/>
          </c:dLbls>
          <c:cat>
            <c:strRef>
              <c:f>Results!$B$44:$B$55</c:f>
              <c:strCache>
                <c:ptCount val="12"/>
                <c:pt idx="0">
                  <c:v>Recyclable paper</c:v>
                </c:pt>
                <c:pt idx="1">
                  <c:v>Recyclable cardboard</c:v>
                </c:pt>
                <c:pt idx="2">
                  <c:v>Recyclable plastics</c:v>
                </c:pt>
                <c:pt idx="3">
                  <c:v>Recyclable metals</c:v>
                </c:pt>
                <c:pt idx="4">
                  <c:v>Recyclable glass</c:v>
                </c:pt>
                <c:pt idx="5">
                  <c:v>Refundable beverage containers</c:v>
                </c:pt>
                <c:pt idx="6">
                  <c:v>Compostables</c:v>
                </c:pt>
                <c:pt idx="7">
                  <c:v>Recyclable wood</c:v>
                </c:pt>
                <c:pt idx="8">
                  <c:v>Recyclable scrap metals</c:v>
                </c:pt>
                <c:pt idx="9">
                  <c:v>Recyclable plastic film</c:v>
                </c:pt>
                <c:pt idx="10">
                  <c:v>Other recyclables</c:v>
                </c:pt>
                <c:pt idx="11">
                  <c:v>Garbage</c:v>
                </c:pt>
              </c:strCache>
            </c:strRef>
          </c:cat>
          <c:val>
            <c:numRef>
              <c:f>Results!$D$44:$D$55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gapWidth val="100"/>
        <c:axId val="123625856"/>
        <c:axId val="123627392"/>
      </c:barChart>
      <c:catAx>
        <c:axId val="123625856"/>
        <c:scaling>
          <c:orientation val="maxMin"/>
        </c:scaling>
        <c:axPos val="l"/>
        <c:tickLblPos val="nextTo"/>
        <c:txPr>
          <a:bodyPr/>
          <a:lstStyle/>
          <a:p>
            <a:pPr>
              <a:defRPr sz="700">
                <a:latin typeface="Arial" pitchFamily="34" charset="0"/>
                <a:cs typeface="Arial" pitchFamily="34" charset="0"/>
              </a:defRPr>
            </a:pPr>
            <a:endParaRPr lang="en-US"/>
          </a:p>
        </c:txPr>
        <c:crossAx val="123627392"/>
        <c:crosses val="autoZero"/>
        <c:auto val="1"/>
        <c:lblAlgn val="ctr"/>
        <c:lblOffset val="100"/>
      </c:catAx>
      <c:valAx>
        <c:axId val="123627392"/>
        <c:scaling>
          <c:orientation val="minMax"/>
        </c:scaling>
        <c:axPos val="t"/>
        <c:majorGridlines/>
        <c:numFmt formatCode="0%" sourceLinked="1"/>
        <c:tickLblPos val="nextTo"/>
        <c:txPr>
          <a:bodyPr/>
          <a:lstStyle/>
          <a:p>
            <a:pPr>
              <a:defRPr sz="700">
                <a:latin typeface="Arial" pitchFamily="34" charset="0"/>
                <a:cs typeface="Arial" pitchFamily="34" charset="0"/>
              </a:defRPr>
            </a:pPr>
            <a:endParaRPr lang="en-US"/>
          </a:p>
        </c:txPr>
        <c:crossAx val="123625856"/>
        <c:crosses val="autoZero"/>
        <c:crossBetween val="between"/>
      </c:valAx>
    </c:plotArea>
    <c:plotVisOnly val="1"/>
  </c:chart>
  <c:printSettings>
    <c:headerFooter/>
    <c:pageMargins b="0.75000000000000355" l="0.70000000000000062" r="0.70000000000000062" t="0.750000000000003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CA" sz="1000" baseline="0">
                <a:latin typeface="Arial" pitchFamily="34" charset="0"/>
                <a:cs typeface="Arial" pitchFamily="34" charset="0"/>
              </a:rPr>
              <a:t>Recycling Composition</a:t>
            </a:r>
            <a:endParaRPr lang="en-CA" sz="1000">
              <a:latin typeface="Arial" pitchFamily="34" charset="0"/>
              <a:cs typeface="Arial" pitchFamily="34" charset="0"/>
            </a:endParaRPr>
          </a:p>
        </c:rich>
      </c:tx>
    </c:title>
    <c:plotArea>
      <c:layout/>
      <c:barChart>
        <c:barDir val="bar"/>
        <c:grouping val="clustered"/>
        <c:ser>
          <c:idx val="0"/>
          <c:order val="0"/>
          <c:spPr>
            <a:solidFill>
              <a:schemeClr val="tx1">
                <a:lumMod val="50000"/>
                <a:lumOff val="50000"/>
              </a:schemeClr>
            </a:solidFill>
            <a:ln>
              <a:solidFill>
                <a:schemeClr val="tx1">
                  <a:lumMod val="50000"/>
                  <a:lumOff val="50000"/>
                </a:schemeClr>
              </a:solidFill>
            </a:ln>
          </c:spPr>
          <c:dLbls>
            <c:txPr>
              <a:bodyPr/>
              <a:lstStyle/>
              <a:p>
                <a:pPr>
                  <a:defRPr sz="700">
                    <a:latin typeface="Arial" pitchFamily="34" charset="0"/>
                    <a:cs typeface="Arial" pitchFamily="34" charset="0"/>
                  </a:defRPr>
                </a:pPr>
                <a:endParaRPr lang="en-US"/>
              </a:p>
            </c:txPr>
            <c:showVal val="1"/>
          </c:dLbls>
          <c:cat>
            <c:strRef>
              <c:f>Results!$F$62:$F$75</c:f>
              <c:strCache>
                <c:ptCount val="14"/>
                <c:pt idx="0">
                  <c:v>Recyclable paper</c:v>
                </c:pt>
                <c:pt idx="1">
                  <c:v>Recyclable cardboard</c:v>
                </c:pt>
                <c:pt idx="2">
                  <c:v>Recyclable plastics</c:v>
                </c:pt>
                <c:pt idx="3">
                  <c:v>Recyclable metals</c:v>
                </c:pt>
                <c:pt idx="4">
                  <c:v>Recyclable glass</c:v>
                </c:pt>
                <c:pt idx="5">
                  <c:v>Refundable beverage containers</c:v>
                </c:pt>
                <c:pt idx="6">
                  <c:v>Recyclable wood</c:v>
                </c:pt>
                <c:pt idx="7">
                  <c:v>Recyclable scrap metals</c:v>
                </c:pt>
                <c:pt idx="8">
                  <c:v>Recyclable plastic film</c:v>
                </c:pt>
                <c:pt idx="9">
                  <c:v>Electronics</c:v>
                </c:pt>
                <c:pt idx="10">
                  <c:v>Compost (food and yard waste)</c:v>
                </c:pt>
                <c:pt idx="11">
                  <c:v>Reused items (e.g. items donated or sold)</c:v>
                </c:pt>
                <c:pt idx="12">
                  <c:v>Other recycling</c:v>
                </c:pt>
                <c:pt idx="13">
                  <c:v>Materials that don't belong in recycling (e.g. mixed materials like coffee cups, fountain cups, coffee bags; garbage; non-recyclable items; food and yard waste)</c:v>
                </c:pt>
              </c:strCache>
            </c:strRef>
          </c:cat>
          <c:val>
            <c:numRef>
              <c:f>Results!$H$62:$H$75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er>
        <c:gapWidth val="100"/>
        <c:axId val="123657600"/>
        <c:axId val="123656064"/>
      </c:barChart>
      <c:valAx>
        <c:axId val="123656064"/>
        <c:scaling>
          <c:orientation val="minMax"/>
        </c:scaling>
        <c:axPos val="t"/>
        <c:majorGridlines/>
        <c:numFmt formatCode="0%" sourceLinked="0"/>
        <c:tickLblPos val="nextTo"/>
        <c:txPr>
          <a:bodyPr/>
          <a:lstStyle/>
          <a:p>
            <a:pPr>
              <a:defRPr sz="700">
                <a:latin typeface="Arial" pitchFamily="34" charset="0"/>
                <a:cs typeface="Arial" pitchFamily="34" charset="0"/>
              </a:defRPr>
            </a:pPr>
            <a:endParaRPr lang="en-US"/>
          </a:p>
        </c:txPr>
        <c:crossAx val="123657600"/>
        <c:crosses val="autoZero"/>
        <c:crossBetween val="between"/>
      </c:valAx>
      <c:catAx>
        <c:axId val="123657600"/>
        <c:scaling>
          <c:orientation val="maxMin"/>
        </c:scaling>
        <c:axPos val="l"/>
        <c:tickLblPos val="low"/>
        <c:txPr>
          <a:bodyPr/>
          <a:lstStyle/>
          <a:p>
            <a:pPr>
              <a:defRPr sz="700">
                <a:latin typeface="Arial" pitchFamily="34" charset="0"/>
                <a:cs typeface="Arial" pitchFamily="34" charset="0"/>
              </a:defRPr>
            </a:pPr>
            <a:endParaRPr lang="en-US"/>
          </a:p>
        </c:txPr>
        <c:crossAx val="123656064"/>
        <c:crosses val="autoZero"/>
        <c:auto val="1"/>
        <c:lblAlgn val="ctr"/>
        <c:lblOffset val="100"/>
      </c:catAx>
    </c:plotArea>
    <c:plotVisOnly val="1"/>
  </c:chart>
  <c:printSettings>
    <c:headerFooter/>
    <c:pageMargins b="0.75000000000000377" l="0.70000000000000062" r="0.70000000000000062" t="0.7500000000000037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CA" sz="1200">
                <a:latin typeface="Arial" pitchFamily="34" charset="0"/>
                <a:cs typeface="Arial" pitchFamily="34" charset="0"/>
              </a:rPr>
              <a:t>Current Annual</a:t>
            </a:r>
            <a:r>
              <a:rPr lang="en-CA" sz="1200" baseline="0">
                <a:latin typeface="Arial" pitchFamily="34" charset="0"/>
                <a:cs typeface="Arial" pitchFamily="34" charset="0"/>
              </a:rPr>
              <a:t> Diversion Rate</a:t>
            </a:r>
            <a:endParaRPr lang="en-CA" sz="1200">
              <a:latin typeface="Arial" pitchFamily="34" charset="0"/>
              <a:cs typeface="Arial" pitchFamily="34" charset="0"/>
            </a:endParaRPr>
          </a:p>
        </c:rich>
      </c:tx>
    </c:title>
    <c:plotArea>
      <c:layout/>
      <c:pieChart>
        <c:varyColors val="1"/>
        <c:ser>
          <c:idx val="0"/>
          <c:order val="0"/>
          <c:dPt>
            <c:idx val="0"/>
            <c:spPr>
              <a:solidFill>
                <a:schemeClr val="bg1">
                  <a:lumMod val="75000"/>
                </a:schemeClr>
              </a:solidFill>
              <a:ln>
                <a:solidFill>
                  <a:schemeClr val="bg1">
                    <a:lumMod val="75000"/>
                  </a:schemeClr>
                </a:solidFill>
              </a:ln>
            </c:spPr>
          </c:dPt>
          <c:dPt>
            <c:idx val="1"/>
            <c:spPr>
              <a:solidFill>
                <a:schemeClr val="accent3">
                  <a:lumMod val="75000"/>
                </a:schemeClr>
              </a:solidFill>
              <a:ln>
                <a:solidFill>
                  <a:schemeClr val="accent3">
                    <a:lumMod val="75000"/>
                  </a:schemeClr>
                </a:solidFill>
              </a:ln>
            </c:spPr>
          </c:dPt>
          <c:dLbls>
            <c:txPr>
              <a:bodyPr/>
              <a:lstStyle/>
              <a:p>
                <a:pPr>
                  <a:defRPr sz="700" b="1">
                    <a:latin typeface="Arial" pitchFamily="34" charset="0"/>
                    <a:cs typeface="Arial" pitchFamily="34" charset="0"/>
                  </a:defRPr>
                </a:pPr>
                <a:endParaRPr lang="en-US"/>
              </a:p>
            </c:txPr>
            <c:showCatName val="1"/>
            <c:showPercent val="1"/>
            <c:showLeaderLines val="1"/>
          </c:dLbls>
          <c:cat>
            <c:strRef>
              <c:f>Results!$B$10:$B$11</c:f>
              <c:strCache>
                <c:ptCount val="2"/>
                <c:pt idx="0">
                  <c:v>Waste</c:v>
                </c:pt>
                <c:pt idx="1">
                  <c:v>Diversion (recycling or composting)</c:v>
                </c:pt>
              </c:strCache>
            </c:strRef>
          </c:cat>
          <c:val>
            <c:numRef>
              <c:f>Results!$C$10:$C$11</c:f>
              <c:numCache>
                <c:formatCode>_(* #,##0_);_(* \(#,##0\);_(* "-"??_);_(@_)</c:formatCode>
                <c:ptCount val="2"/>
                <c:pt idx="0">
                  <c:v>0</c:v>
                </c:pt>
                <c:pt idx="1">
                  <c:v>0</c:v>
                </c:pt>
              </c:numCache>
            </c:numRef>
          </c:val>
        </c:ser>
        <c:ser>
          <c:idx val="1"/>
          <c:order val="1"/>
          <c:cat>
            <c:strRef>
              <c:f>Results!$B$10:$B$11</c:f>
              <c:strCache>
                <c:ptCount val="2"/>
                <c:pt idx="0">
                  <c:v>Waste</c:v>
                </c:pt>
                <c:pt idx="1">
                  <c:v>Diversion (recycling or composting)</c:v>
                </c:pt>
              </c:strCache>
            </c:strRef>
          </c:cat>
          <c:val>
            <c:numRef>
              <c:f>Results!$D$10:$D$11</c:f>
              <c:numCache>
                <c:formatCode>0%</c:formatCode>
                <c:ptCount val="2"/>
                <c:pt idx="0">
                  <c:v>0</c:v>
                </c:pt>
                <c:pt idx="1">
                  <c:v>0</c:v>
                </c:pt>
              </c:numCache>
            </c:numRef>
          </c:val>
        </c:ser>
        <c:firstSliceAng val="0"/>
      </c:pieChart>
    </c:plotArea>
    <c:plotVisOnly val="1"/>
  </c:chart>
  <c:printSettings>
    <c:headerFooter/>
    <c:pageMargins b="0.75000000000000355" l="0.70000000000000062" r="0.70000000000000062" t="0.750000000000003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CA" sz="1200">
                <a:latin typeface="Arial" pitchFamily="34" charset="0"/>
                <a:cs typeface="Arial" pitchFamily="34" charset="0"/>
              </a:rPr>
              <a:t>Potential Annual</a:t>
            </a:r>
            <a:r>
              <a:rPr lang="en-CA" sz="1200" baseline="0">
                <a:latin typeface="Arial" pitchFamily="34" charset="0"/>
                <a:cs typeface="Arial" pitchFamily="34" charset="0"/>
              </a:rPr>
              <a:t> Diversion Rate</a:t>
            </a:r>
            <a:endParaRPr lang="en-CA" sz="1200">
              <a:latin typeface="Arial" pitchFamily="34" charset="0"/>
              <a:cs typeface="Arial" pitchFamily="34" charset="0"/>
            </a:endParaRPr>
          </a:p>
        </c:rich>
      </c:tx>
    </c:title>
    <c:plotArea>
      <c:layout/>
      <c:pieChart>
        <c:varyColors val="1"/>
        <c:ser>
          <c:idx val="0"/>
          <c:order val="0"/>
          <c:dPt>
            <c:idx val="0"/>
            <c:spPr>
              <a:solidFill>
                <a:schemeClr val="bg1">
                  <a:lumMod val="75000"/>
                </a:schemeClr>
              </a:solidFill>
              <a:ln>
                <a:solidFill>
                  <a:schemeClr val="bg1">
                    <a:lumMod val="75000"/>
                  </a:schemeClr>
                </a:solidFill>
              </a:ln>
            </c:spPr>
          </c:dPt>
          <c:dPt>
            <c:idx val="1"/>
            <c:spPr>
              <a:solidFill>
                <a:schemeClr val="accent3">
                  <a:lumMod val="75000"/>
                </a:schemeClr>
              </a:solidFill>
              <a:ln>
                <a:solidFill>
                  <a:schemeClr val="accent3">
                    <a:lumMod val="75000"/>
                  </a:schemeClr>
                </a:solidFill>
              </a:ln>
            </c:spPr>
          </c:dPt>
          <c:dLbls>
            <c:txPr>
              <a:bodyPr/>
              <a:lstStyle/>
              <a:p>
                <a:pPr>
                  <a:defRPr sz="700" b="1">
                    <a:latin typeface="Arial" pitchFamily="34" charset="0"/>
                    <a:cs typeface="Arial" pitchFamily="34" charset="0"/>
                  </a:defRPr>
                </a:pPr>
                <a:endParaRPr lang="en-US"/>
              </a:p>
            </c:txPr>
            <c:showCatName val="1"/>
            <c:showPercent val="1"/>
            <c:showLeaderLines val="1"/>
          </c:dLbls>
          <c:cat>
            <c:strRef>
              <c:f>Results!$F$30:$F$31</c:f>
              <c:strCache>
                <c:ptCount val="2"/>
                <c:pt idx="0">
                  <c:v>Waste</c:v>
                </c:pt>
                <c:pt idx="1">
                  <c:v>Diversion (recycling or composting)</c:v>
                </c:pt>
              </c:strCache>
            </c:strRef>
          </c:cat>
          <c:val>
            <c:numRef>
              <c:f>Results!$G$30:$G$31</c:f>
              <c:numCache>
                <c:formatCode>_(* #,##0_);_(* \(#,##0\);_(* "-"??_);_(@_)</c:formatCode>
                <c:ptCount val="2"/>
                <c:pt idx="0">
                  <c:v>0</c:v>
                </c:pt>
                <c:pt idx="1">
                  <c:v>0</c:v>
                </c:pt>
              </c:numCache>
            </c:numRef>
          </c:val>
        </c:ser>
        <c:ser>
          <c:idx val="1"/>
          <c:order val="1"/>
          <c:cat>
            <c:strRef>
              <c:f>Results!$F$30:$F$31</c:f>
              <c:strCache>
                <c:ptCount val="2"/>
                <c:pt idx="0">
                  <c:v>Waste</c:v>
                </c:pt>
                <c:pt idx="1">
                  <c:v>Diversion (recycling or composting)</c:v>
                </c:pt>
              </c:strCache>
            </c:strRef>
          </c:cat>
          <c:val>
            <c:numRef>
              <c:f>Results!$H$30:$H$31</c:f>
              <c:numCache>
                <c:formatCode>0%</c:formatCode>
                <c:ptCount val="2"/>
                <c:pt idx="0">
                  <c:v>0</c:v>
                </c:pt>
                <c:pt idx="1">
                  <c:v>0</c:v>
                </c:pt>
              </c:numCache>
            </c:numRef>
          </c:val>
        </c:ser>
        <c:firstSliceAng val="0"/>
      </c:pieChart>
    </c:plotArea>
    <c:plotVisOnly val="1"/>
  </c:chart>
  <c:printSettings>
    <c:headerFooter/>
    <c:pageMargins b="0.75000000000000377" l="0.70000000000000062" r="0.70000000000000062" t="0.75000000000000377"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eg"/><Relationship Id="rId4"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hyperlink" Target="http://2jb3oi2u310s2jkotx3ywezxmj5.wpengine.netdna-cdn.com/wp-content/uploads/2013/10/Image_2-e1382719239797.jpg" TargetMode="External"/></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274320</xdr:colOff>
      <xdr:row>16</xdr:row>
      <xdr:rowOff>175260</xdr:rowOff>
    </xdr:from>
    <xdr:to>
      <xdr:col>2</xdr:col>
      <xdr:colOff>731520</xdr:colOff>
      <xdr:row>16</xdr:row>
      <xdr:rowOff>327660</xdr:rowOff>
    </xdr:to>
    <xdr:sp macro="" textlink="">
      <xdr:nvSpPr>
        <xdr:cNvPr id="2" name="Rectangle 1"/>
        <xdr:cNvSpPr>
          <a:spLocks noChangeArrowheads="1"/>
        </xdr:cNvSpPr>
      </xdr:nvSpPr>
      <xdr:spPr bwMode="auto">
        <a:xfrm>
          <a:off x="1036320" y="5090160"/>
          <a:ext cx="457200" cy="152400"/>
        </a:xfrm>
        <a:prstGeom prst="rect">
          <a:avLst/>
        </a:prstGeom>
        <a:solidFill>
          <a:schemeClr val="accent3">
            <a:lumMod val="60000"/>
            <a:lumOff val="40000"/>
          </a:schemeClr>
        </a:solidFill>
        <a:ln w="9525">
          <a:solidFill>
            <a:srgbClr val="D6E3BC"/>
          </a:solidFill>
          <a:miter lim="800000"/>
          <a:headEnd/>
          <a:tailEnd/>
        </a:ln>
      </xdr:spPr>
    </xdr:sp>
    <xdr:clientData/>
  </xdr:twoCellAnchor>
  <xdr:twoCellAnchor editAs="oneCell">
    <xdr:from>
      <xdr:col>2</xdr:col>
      <xdr:colOff>1097280</xdr:colOff>
      <xdr:row>36</xdr:row>
      <xdr:rowOff>83820</xdr:rowOff>
    </xdr:from>
    <xdr:to>
      <xdr:col>2</xdr:col>
      <xdr:colOff>1099185</xdr:colOff>
      <xdr:row>47</xdr:row>
      <xdr:rowOff>148591</xdr:rowOff>
    </xdr:to>
    <xdr:pic>
      <xdr:nvPicPr>
        <xdr:cNvPr id="3" name="Picture 2" descr="IMG_9157.JPG"/>
        <xdr:cNvPicPr/>
      </xdr:nvPicPr>
      <xdr:blipFill>
        <a:blip xmlns:r="http://schemas.openxmlformats.org/officeDocument/2006/relationships" r:embed="rId1" cstate="print"/>
        <a:stretch>
          <a:fillRect/>
        </a:stretch>
      </xdr:blipFill>
      <xdr:spPr>
        <a:xfrm>
          <a:off x="1859280" y="11041380"/>
          <a:ext cx="3114675" cy="2076451"/>
        </a:xfrm>
        <a:prstGeom prst="rect">
          <a:avLst/>
        </a:prstGeom>
      </xdr:spPr>
    </xdr:pic>
    <xdr:clientData/>
  </xdr:twoCellAnchor>
  <xdr:twoCellAnchor>
    <xdr:from>
      <xdr:col>2</xdr:col>
      <xdr:colOff>53340</xdr:colOff>
      <xdr:row>50</xdr:row>
      <xdr:rowOff>137160</xdr:rowOff>
    </xdr:from>
    <xdr:to>
      <xdr:col>3</xdr:col>
      <xdr:colOff>0</xdr:colOff>
      <xdr:row>54</xdr:row>
      <xdr:rowOff>30480</xdr:rowOff>
    </xdr:to>
    <xdr:grpSp>
      <xdr:nvGrpSpPr>
        <xdr:cNvPr id="4" name="Group 3"/>
        <xdr:cNvGrpSpPr>
          <a:grpSpLocks/>
        </xdr:cNvGrpSpPr>
      </xdr:nvGrpSpPr>
      <xdr:grpSpPr bwMode="auto">
        <a:xfrm>
          <a:off x="822960" y="14051280"/>
          <a:ext cx="5753100" cy="624840"/>
          <a:chOff x="1428" y="9456"/>
          <a:chExt cx="8772" cy="984"/>
        </a:xfrm>
      </xdr:grpSpPr>
      <xdr:sp macro="" textlink="">
        <xdr:nvSpPr>
          <xdr:cNvPr id="5" name="Rectangle 4"/>
          <xdr:cNvSpPr>
            <a:spLocks noChangeArrowheads="1"/>
          </xdr:cNvSpPr>
        </xdr:nvSpPr>
        <xdr:spPr bwMode="auto">
          <a:xfrm>
            <a:off x="1428" y="9456"/>
            <a:ext cx="8772" cy="984"/>
          </a:xfrm>
          <a:prstGeom prst="rect">
            <a:avLst/>
          </a:prstGeom>
          <a:ln>
            <a:solidFill>
              <a:srgbClr val="585858"/>
            </a:solidFill>
            <a:headEnd/>
            <a:tailEnd/>
          </a:ln>
        </xdr:spPr>
        <xdr:style>
          <a:lnRef idx="2">
            <a:schemeClr val="dk1"/>
          </a:lnRef>
          <a:fillRef idx="1">
            <a:schemeClr val="lt1"/>
          </a:fillRef>
          <a:effectRef idx="0">
            <a:schemeClr val="dk1"/>
          </a:effectRef>
          <a:fontRef idx="minor">
            <a:schemeClr val="dk1"/>
          </a:fontRef>
        </xdr:style>
      </xdr:sp>
      <xdr:grpSp>
        <xdr:nvGrpSpPr>
          <xdr:cNvPr id="6" name="Group 5"/>
          <xdr:cNvGrpSpPr>
            <a:grpSpLocks/>
          </xdr:cNvGrpSpPr>
        </xdr:nvGrpSpPr>
        <xdr:grpSpPr bwMode="auto">
          <a:xfrm>
            <a:off x="1488" y="9686"/>
            <a:ext cx="8096" cy="516"/>
            <a:chOff x="1488" y="9686"/>
            <a:chExt cx="8096" cy="516"/>
          </a:xfrm>
        </xdr:grpSpPr>
        <xdr:sp macro="" textlink="">
          <xdr:nvSpPr>
            <xdr:cNvPr id="7" name="Text Box 6"/>
            <xdr:cNvSpPr txBox="1">
              <a:spLocks noChangeArrowheads="1"/>
            </xdr:cNvSpPr>
          </xdr:nvSpPr>
          <xdr:spPr bwMode="auto">
            <a:xfrm>
              <a:off x="6288" y="9770"/>
              <a:ext cx="3296" cy="334"/>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CA" sz="1000" b="0" i="0" u="none" strike="noStrike" baseline="0">
                  <a:solidFill>
                    <a:srgbClr val="000000"/>
                  </a:solidFill>
                  <a:latin typeface="Arial"/>
                  <a:cs typeface="Arial"/>
                </a:rPr>
                <a:t>Head to the “</a:t>
              </a:r>
              <a:r>
                <a:rPr lang="en-CA" sz="1000" b="1" i="0" u="none" strike="noStrike" baseline="0">
                  <a:solidFill>
                    <a:srgbClr val="000000"/>
                  </a:solidFill>
                  <a:latin typeface="Arial"/>
                  <a:cs typeface="Arial"/>
                </a:rPr>
                <a:t>Getting started</a:t>
              </a:r>
              <a:r>
                <a:rPr lang="en-CA" sz="1000" b="0" i="0" u="none" strike="noStrike" baseline="0">
                  <a:solidFill>
                    <a:srgbClr val="000000"/>
                  </a:solidFill>
                  <a:latin typeface="Arial"/>
                  <a:cs typeface="Arial"/>
                </a:rPr>
                <a:t>” tab </a:t>
              </a:r>
              <a:endParaRPr lang="en-CA" sz="1100" b="0" i="0" u="none" strike="noStrike" baseline="0">
                <a:solidFill>
                  <a:srgbClr val="000000"/>
                </a:solidFill>
                <a:latin typeface="Times New Roman"/>
                <a:cs typeface="Times New Roman"/>
              </a:endParaRPr>
            </a:p>
            <a:p>
              <a:pPr algn="l" rtl="0">
                <a:defRPr sz="1000"/>
              </a:pPr>
              <a:endParaRPr lang="en-CA" sz="1100" b="0" i="0" u="none" strike="noStrike" baseline="0">
                <a:solidFill>
                  <a:srgbClr val="000000"/>
                </a:solidFill>
                <a:latin typeface="Times New Roman"/>
                <a:cs typeface="Times New Roman"/>
              </a:endParaRPr>
            </a:p>
          </xdr:txBody>
        </xdr:sp>
        <xdr:grpSp>
          <xdr:nvGrpSpPr>
            <xdr:cNvPr id="8" name="Group 7"/>
            <xdr:cNvGrpSpPr>
              <a:grpSpLocks/>
            </xdr:cNvGrpSpPr>
          </xdr:nvGrpSpPr>
          <xdr:grpSpPr bwMode="auto">
            <a:xfrm>
              <a:off x="1488" y="9686"/>
              <a:ext cx="4548" cy="516"/>
              <a:chOff x="1488" y="9686"/>
              <a:chExt cx="4548" cy="516"/>
            </a:xfrm>
          </xdr:grpSpPr>
          <xdr:sp macro="" textlink="">
            <xdr:nvSpPr>
              <xdr:cNvPr id="9" name="AutoShape 8"/>
              <xdr:cNvSpPr>
                <a:spLocks noChangeArrowheads="1"/>
              </xdr:cNvSpPr>
            </xdr:nvSpPr>
            <xdr:spPr bwMode="auto">
              <a:xfrm>
                <a:off x="4488" y="9686"/>
                <a:ext cx="1548" cy="516"/>
              </a:xfrm>
              <a:prstGeom prst="rightArrow">
                <a:avLst>
                  <a:gd name="adj1" fmla="val 50000"/>
                  <a:gd name="adj2" fmla="val 75000"/>
                </a:avLst>
              </a:prstGeom>
              <a:ln>
                <a:solidFill>
                  <a:srgbClr val="CC0000"/>
                </a:solidFill>
                <a:headEnd/>
                <a:tailEnd/>
              </a:ln>
            </xdr:spPr>
            <xdr:style>
              <a:lnRef idx="2">
                <a:schemeClr val="accent2"/>
              </a:lnRef>
              <a:fillRef idx="1">
                <a:schemeClr val="lt1"/>
              </a:fillRef>
              <a:effectRef idx="0">
                <a:schemeClr val="accent2"/>
              </a:effectRef>
              <a:fontRef idx="minor">
                <a:schemeClr val="dk1"/>
              </a:fontRef>
            </xdr:style>
          </xdr:sp>
          <xdr:sp macro="" textlink="">
            <xdr:nvSpPr>
              <xdr:cNvPr id="10" name="Text Box 9"/>
              <xdr:cNvSpPr txBox="1">
                <a:spLocks noChangeArrowheads="1"/>
              </xdr:cNvSpPr>
            </xdr:nvSpPr>
            <xdr:spPr bwMode="auto">
              <a:xfrm>
                <a:off x="1488" y="9722"/>
                <a:ext cx="2964" cy="37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en-CA" sz="1000" b="0" i="0" u="none" strike="noStrike" baseline="0">
                    <a:solidFill>
                      <a:srgbClr val="000000"/>
                    </a:solidFill>
                    <a:latin typeface="Arial"/>
                    <a:cs typeface="Arial"/>
                  </a:rPr>
                  <a:t>Time to go to the next tab</a:t>
                </a:r>
                <a:endParaRPr lang="en-CA" sz="1100" b="0" i="0" u="none" strike="noStrike" baseline="0">
                  <a:solidFill>
                    <a:srgbClr val="000000"/>
                  </a:solidFill>
                  <a:latin typeface="Times New Roman"/>
                  <a:cs typeface="Times New Roman"/>
                </a:endParaRPr>
              </a:p>
              <a:p>
                <a:pPr algn="l" rtl="0">
                  <a:defRPr sz="1000"/>
                </a:pPr>
                <a:endParaRPr lang="en-CA" sz="1100" b="0" i="0" u="none" strike="noStrike" baseline="0">
                  <a:solidFill>
                    <a:srgbClr val="000000"/>
                  </a:solidFill>
                  <a:latin typeface="Times New Roman"/>
                  <a:cs typeface="Times New Roman"/>
                </a:endParaRPr>
              </a:p>
            </xdr:txBody>
          </xdr:sp>
        </xdr:grpSp>
      </xdr:grpSp>
    </xdr:grpSp>
    <xdr:clientData/>
  </xdr:twoCellAnchor>
  <xdr:twoCellAnchor editAs="oneCell">
    <xdr:from>
      <xdr:col>2</xdr:col>
      <xdr:colOff>822960</xdr:colOff>
      <xdr:row>36</xdr:row>
      <xdr:rowOff>76200</xdr:rowOff>
    </xdr:from>
    <xdr:to>
      <xdr:col>2</xdr:col>
      <xdr:colOff>3937635</xdr:colOff>
      <xdr:row>47</xdr:row>
      <xdr:rowOff>140971</xdr:rowOff>
    </xdr:to>
    <xdr:pic>
      <xdr:nvPicPr>
        <xdr:cNvPr id="11" name="Picture 10" descr="IMG_9157.JPG"/>
        <xdr:cNvPicPr/>
      </xdr:nvPicPr>
      <xdr:blipFill>
        <a:blip xmlns:r="http://schemas.openxmlformats.org/officeDocument/2006/relationships" r:embed="rId1" cstate="print"/>
        <a:stretch>
          <a:fillRect/>
        </a:stretch>
      </xdr:blipFill>
      <xdr:spPr>
        <a:xfrm>
          <a:off x="1584960" y="9593580"/>
          <a:ext cx="3114675" cy="2076451"/>
        </a:xfrm>
        <a:prstGeom prst="rect">
          <a:avLst/>
        </a:prstGeom>
      </xdr:spPr>
    </xdr:pic>
    <xdr:clientData/>
  </xdr:twoCellAnchor>
  <xdr:twoCellAnchor editAs="oneCell">
    <xdr:from>
      <xdr:col>2</xdr:col>
      <xdr:colOff>45720</xdr:colOff>
      <xdr:row>1</xdr:row>
      <xdr:rowOff>0</xdr:rowOff>
    </xdr:from>
    <xdr:to>
      <xdr:col>2</xdr:col>
      <xdr:colOff>1573530</xdr:colOff>
      <xdr:row>5</xdr:row>
      <xdr:rowOff>32385</xdr:rowOff>
    </xdr:to>
    <xdr:pic>
      <xdr:nvPicPr>
        <xdr:cNvPr id="12" name="Picture 11" descr="OFFICIAL City of Calgary Identifier CMYK LEVEL 01 No Bleed.jpg"/>
        <xdr:cNvPicPr/>
      </xdr:nvPicPr>
      <xdr:blipFill>
        <a:blip xmlns:r="http://schemas.openxmlformats.org/officeDocument/2006/relationships" r:embed="rId2" cstate="print"/>
        <a:stretch>
          <a:fillRect/>
        </a:stretch>
      </xdr:blipFill>
      <xdr:spPr>
        <a:xfrm>
          <a:off x="807720" y="609600"/>
          <a:ext cx="1527810" cy="763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17</xdr:row>
      <xdr:rowOff>0</xdr:rowOff>
    </xdr:from>
    <xdr:to>
      <xdr:col>6</xdr:col>
      <xdr:colOff>205740</xdr:colOff>
      <xdr:row>40</xdr:row>
      <xdr:rowOff>15240</xdr:rowOff>
    </xdr:to>
    <xdr:pic>
      <xdr:nvPicPr>
        <xdr:cNvPr id="5" name="Picture 4" descr="IMG_9118.JPG"/>
        <xdr:cNvPicPr/>
      </xdr:nvPicPr>
      <xdr:blipFill>
        <a:blip xmlns:r="http://schemas.openxmlformats.org/officeDocument/2006/relationships" r:embed="rId1" cstate="print"/>
        <a:stretch>
          <a:fillRect/>
        </a:stretch>
      </xdr:blipFill>
      <xdr:spPr>
        <a:xfrm>
          <a:off x="762000" y="3322320"/>
          <a:ext cx="5760720" cy="3870960"/>
        </a:xfrm>
        <a:prstGeom prst="rect">
          <a:avLst/>
        </a:prstGeom>
      </xdr:spPr>
    </xdr:pic>
    <xdr:clientData/>
  </xdr:twoCellAnchor>
  <xdr:twoCellAnchor editAs="oneCell">
    <xdr:from>
      <xdr:col>2</xdr:col>
      <xdr:colOff>777240</xdr:colOff>
      <xdr:row>42</xdr:row>
      <xdr:rowOff>123825</xdr:rowOff>
    </xdr:from>
    <xdr:to>
      <xdr:col>2</xdr:col>
      <xdr:colOff>2891790</xdr:colOff>
      <xdr:row>61</xdr:row>
      <xdr:rowOff>110490</xdr:rowOff>
    </xdr:to>
    <xdr:pic>
      <xdr:nvPicPr>
        <xdr:cNvPr id="6" name="Picture 5" descr="IMG_9124.JPG"/>
        <xdr:cNvPicPr/>
      </xdr:nvPicPr>
      <xdr:blipFill>
        <a:blip xmlns:r="http://schemas.openxmlformats.org/officeDocument/2006/relationships" r:embed="rId2" cstate="print"/>
        <a:stretch>
          <a:fillRect/>
        </a:stretch>
      </xdr:blipFill>
      <xdr:spPr>
        <a:xfrm>
          <a:off x="1520190" y="9725025"/>
          <a:ext cx="2114550" cy="3063240"/>
        </a:xfrm>
        <a:prstGeom prst="rect">
          <a:avLst/>
        </a:prstGeom>
      </xdr:spPr>
    </xdr:pic>
    <xdr:clientData/>
  </xdr:twoCellAnchor>
  <xdr:twoCellAnchor editAs="oneCell">
    <xdr:from>
      <xdr:col>2</xdr:col>
      <xdr:colOff>45720</xdr:colOff>
      <xdr:row>66</xdr:row>
      <xdr:rowOff>0</xdr:rowOff>
    </xdr:from>
    <xdr:to>
      <xdr:col>6</xdr:col>
      <xdr:colOff>251460</xdr:colOff>
      <xdr:row>89</xdr:row>
      <xdr:rowOff>11844</xdr:rowOff>
    </xdr:to>
    <xdr:pic>
      <xdr:nvPicPr>
        <xdr:cNvPr id="614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807720" y="12496800"/>
          <a:ext cx="5760720" cy="3867564"/>
        </a:xfrm>
        <a:prstGeom prst="rect">
          <a:avLst/>
        </a:prstGeom>
        <a:noFill/>
        <a:ln w="1">
          <a:noFill/>
          <a:miter lim="800000"/>
          <a:headEnd/>
          <a:tailEnd type="none" w="med" len="med"/>
        </a:ln>
        <a:effectLst/>
      </xdr:spPr>
    </xdr:pic>
    <xdr:clientData/>
  </xdr:twoCellAnchor>
  <xdr:twoCellAnchor editAs="oneCell">
    <xdr:from>
      <xdr:col>2</xdr:col>
      <xdr:colOff>3244215</xdr:colOff>
      <xdr:row>42</xdr:row>
      <xdr:rowOff>114300</xdr:rowOff>
    </xdr:from>
    <xdr:to>
      <xdr:col>5</xdr:col>
      <xdr:colOff>435610</xdr:colOff>
      <xdr:row>61</xdr:row>
      <xdr:rowOff>105728</xdr:rowOff>
    </xdr:to>
    <xdr:pic>
      <xdr:nvPicPr>
        <xdr:cNvPr id="10" name="Picture 9" descr="IMG_9120.JPG"/>
        <xdr:cNvPicPr/>
      </xdr:nvPicPr>
      <xdr:blipFill>
        <a:blip xmlns:r="http://schemas.openxmlformats.org/officeDocument/2006/relationships" r:embed="rId4" cstate="print"/>
        <a:stretch>
          <a:fillRect/>
        </a:stretch>
      </xdr:blipFill>
      <xdr:spPr>
        <a:xfrm>
          <a:off x="3987165" y="9715500"/>
          <a:ext cx="2001520" cy="3068003"/>
        </a:xfrm>
        <a:prstGeom prst="rect">
          <a:avLst/>
        </a:prstGeom>
      </xdr:spPr>
    </xdr:pic>
    <xdr:clientData/>
  </xdr:twoCellAnchor>
  <xdr:twoCellAnchor>
    <xdr:from>
      <xdr:col>2</xdr:col>
      <xdr:colOff>30480</xdr:colOff>
      <xdr:row>89</xdr:row>
      <xdr:rowOff>76200</xdr:rowOff>
    </xdr:from>
    <xdr:to>
      <xdr:col>6</xdr:col>
      <xdr:colOff>205740</xdr:colOff>
      <xdr:row>93</xdr:row>
      <xdr:rowOff>30480</xdr:rowOff>
    </xdr:to>
    <xdr:grpSp>
      <xdr:nvGrpSpPr>
        <xdr:cNvPr id="6147" name="Group 3"/>
        <xdr:cNvGrpSpPr>
          <a:grpSpLocks/>
        </xdr:cNvGrpSpPr>
      </xdr:nvGrpSpPr>
      <xdr:grpSpPr bwMode="auto">
        <a:xfrm>
          <a:off x="800100" y="17960340"/>
          <a:ext cx="5730240" cy="624840"/>
          <a:chOff x="1428" y="9456"/>
          <a:chExt cx="8772" cy="984"/>
        </a:xfrm>
      </xdr:grpSpPr>
      <xdr:sp macro="" textlink="">
        <xdr:nvSpPr>
          <xdr:cNvPr id="6148" name="Rectangle 4"/>
          <xdr:cNvSpPr>
            <a:spLocks noChangeArrowheads="1"/>
          </xdr:cNvSpPr>
        </xdr:nvSpPr>
        <xdr:spPr bwMode="auto">
          <a:xfrm>
            <a:off x="1428" y="9456"/>
            <a:ext cx="8772" cy="984"/>
          </a:xfrm>
          <a:prstGeom prst="rect">
            <a:avLst/>
          </a:prstGeom>
          <a:ln>
            <a:solidFill>
              <a:srgbClr val="585858"/>
            </a:solidFill>
            <a:headEnd/>
            <a:tailEnd/>
          </a:ln>
        </xdr:spPr>
        <xdr:style>
          <a:lnRef idx="2">
            <a:schemeClr val="dk1"/>
          </a:lnRef>
          <a:fillRef idx="1">
            <a:schemeClr val="lt1"/>
          </a:fillRef>
          <a:effectRef idx="0">
            <a:schemeClr val="dk1"/>
          </a:effectRef>
          <a:fontRef idx="minor">
            <a:schemeClr val="dk1"/>
          </a:fontRef>
        </xdr:style>
      </xdr:sp>
      <xdr:grpSp>
        <xdr:nvGrpSpPr>
          <xdr:cNvPr id="6149" name="Group 5"/>
          <xdr:cNvGrpSpPr>
            <a:grpSpLocks/>
          </xdr:cNvGrpSpPr>
        </xdr:nvGrpSpPr>
        <xdr:grpSpPr bwMode="auto">
          <a:xfrm>
            <a:off x="1488" y="9686"/>
            <a:ext cx="7788" cy="516"/>
            <a:chOff x="1488" y="9686"/>
            <a:chExt cx="7788" cy="516"/>
          </a:xfrm>
        </xdr:grpSpPr>
        <xdr:sp macro="" textlink="">
          <xdr:nvSpPr>
            <xdr:cNvPr id="6150" name="Text Box 6"/>
            <xdr:cNvSpPr txBox="1">
              <a:spLocks noChangeArrowheads="1"/>
            </xdr:cNvSpPr>
          </xdr:nvSpPr>
          <xdr:spPr bwMode="auto">
            <a:xfrm>
              <a:off x="6288" y="9770"/>
              <a:ext cx="2988" cy="334"/>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CA" sz="1000" b="0" i="0" u="none" strike="noStrike" baseline="0">
                  <a:solidFill>
                    <a:srgbClr val="000000"/>
                  </a:solidFill>
                  <a:latin typeface="Arial"/>
                  <a:cs typeface="Arial"/>
                </a:rPr>
                <a:t>Head to the “</a:t>
              </a:r>
              <a:r>
                <a:rPr lang="en-CA" sz="1000" b="1" i="0" u="none" strike="noStrike" baseline="0">
                  <a:solidFill>
                    <a:srgbClr val="000000"/>
                  </a:solidFill>
                  <a:latin typeface="Arial"/>
                  <a:cs typeface="Arial"/>
                </a:rPr>
                <a:t>Recycling</a:t>
              </a:r>
              <a:r>
                <a:rPr lang="en-CA" sz="1000" b="0" i="0" u="none" strike="noStrike" baseline="0">
                  <a:solidFill>
                    <a:srgbClr val="000000"/>
                  </a:solidFill>
                  <a:latin typeface="Arial"/>
                  <a:cs typeface="Arial"/>
                </a:rPr>
                <a:t>” tab </a:t>
              </a:r>
              <a:endParaRPr lang="en-CA" sz="1100" b="0" i="0" u="none" strike="noStrike" baseline="0">
                <a:solidFill>
                  <a:srgbClr val="000000"/>
                </a:solidFill>
                <a:latin typeface="Times New Roman"/>
                <a:cs typeface="Times New Roman"/>
              </a:endParaRPr>
            </a:p>
            <a:p>
              <a:pPr algn="l" rtl="0">
                <a:defRPr sz="1000"/>
              </a:pPr>
              <a:endParaRPr lang="en-CA" sz="1100" b="0" i="0" u="none" strike="noStrike" baseline="0">
                <a:solidFill>
                  <a:srgbClr val="000000"/>
                </a:solidFill>
                <a:latin typeface="Times New Roman"/>
                <a:cs typeface="Times New Roman"/>
              </a:endParaRPr>
            </a:p>
          </xdr:txBody>
        </xdr:sp>
        <xdr:grpSp>
          <xdr:nvGrpSpPr>
            <xdr:cNvPr id="6151" name="Group 7"/>
            <xdr:cNvGrpSpPr>
              <a:grpSpLocks/>
            </xdr:cNvGrpSpPr>
          </xdr:nvGrpSpPr>
          <xdr:grpSpPr bwMode="auto">
            <a:xfrm>
              <a:off x="1488" y="9686"/>
              <a:ext cx="4548" cy="516"/>
              <a:chOff x="1488" y="9686"/>
              <a:chExt cx="4548" cy="516"/>
            </a:xfrm>
          </xdr:grpSpPr>
          <xdr:sp macro="" textlink="">
            <xdr:nvSpPr>
              <xdr:cNvPr id="6152" name="AutoShape 8"/>
              <xdr:cNvSpPr>
                <a:spLocks noChangeArrowheads="1"/>
              </xdr:cNvSpPr>
            </xdr:nvSpPr>
            <xdr:spPr bwMode="auto">
              <a:xfrm>
                <a:off x="4488" y="9686"/>
                <a:ext cx="1548" cy="516"/>
              </a:xfrm>
              <a:prstGeom prst="rightArrow">
                <a:avLst>
                  <a:gd name="adj1" fmla="val 50000"/>
                  <a:gd name="adj2" fmla="val 75000"/>
                </a:avLst>
              </a:prstGeom>
              <a:ln>
                <a:solidFill>
                  <a:srgbClr val="CC0000"/>
                </a:solidFill>
                <a:headEnd/>
                <a:tailEnd/>
              </a:ln>
            </xdr:spPr>
            <xdr:style>
              <a:lnRef idx="2">
                <a:schemeClr val="accent2"/>
              </a:lnRef>
              <a:fillRef idx="1">
                <a:schemeClr val="lt1"/>
              </a:fillRef>
              <a:effectRef idx="0">
                <a:schemeClr val="accent2"/>
              </a:effectRef>
              <a:fontRef idx="minor">
                <a:schemeClr val="dk1"/>
              </a:fontRef>
            </xdr:style>
          </xdr:sp>
          <xdr:sp macro="" textlink="">
            <xdr:nvSpPr>
              <xdr:cNvPr id="6153" name="Text Box 9"/>
              <xdr:cNvSpPr txBox="1">
                <a:spLocks noChangeArrowheads="1"/>
              </xdr:cNvSpPr>
            </xdr:nvSpPr>
            <xdr:spPr bwMode="auto">
              <a:xfrm>
                <a:off x="1488" y="9722"/>
                <a:ext cx="2964" cy="37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en-CA" sz="1000" b="0" i="0" u="none" strike="noStrike" baseline="0">
                    <a:solidFill>
                      <a:srgbClr val="000000"/>
                    </a:solidFill>
                    <a:latin typeface="Arial"/>
                    <a:cs typeface="Arial"/>
                  </a:rPr>
                  <a:t>Time to go to the next tab</a:t>
                </a:r>
                <a:endParaRPr lang="en-CA" sz="1100" b="0" i="0" u="none" strike="noStrike" baseline="0">
                  <a:solidFill>
                    <a:srgbClr val="000000"/>
                  </a:solidFill>
                  <a:latin typeface="Times New Roman"/>
                  <a:cs typeface="Times New Roman"/>
                </a:endParaRPr>
              </a:p>
              <a:p>
                <a:pPr algn="l" rtl="0">
                  <a:defRPr sz="1000"/>
                </a:pPr>
                <a:endParaRPr lang="en-CA" sz="1100" b="0" i="0" u="none" strike="noStrike" baseline="0">
                  <a:solidFill>
                    <a:srgbClr val="000000"/>
                  </a:solidFill>
                  <a:latin typeface="Times New Roman"/>
                  <a:cs typeface="Times New Roman"/>
                </a:endParaRPr>
              </a:p>
            </xdr:txBody>
          </xdr:sp>
        </xdr:grp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46</xdr:row>
      <xdr:rowOff>99060</xdr:rowOff>
    </xdr:from>
    <xdr:to>
      <xdr:col>5</xdr:col>
      <xdr:colOff>0</xdr:colOff>
      <xdr:row>50</xdr:row>
      <xdr:rowOff>53340</xdr:rowOff>
    </xdr:to>
    <xdr:grpSp>
      <xdr:nvGrpSpPr>
        <xdr:cNvPr id="4" name="Group 3"/>
        <xdr:cNvGrpSpPr>
          <a:grpSpLocks/>
        </xdr:cNvGrpSpPr>
      </xdr:nvGrpSpPr>
      <xdr:grpSpPr bwMode="auto">
        <a:xfrm>
          <a:off x="769620" y="9715500"/>
          <a:ext cx="6507480" cy="624840"/>
          <a:chOff x="1428" y="9456"/>
          <a:chExt cx="8772" cy="984"/>
        </a:xfrm>
      </xdr:grpSpPr>
      <xdr:sp macro="" textlink="">
        <xdr:nvSpPr>
          <xdr:cNvPr id="5" name="Rectangle 4"/>
          <xdr:cNvSpPr>
            <a:spLocks noChangeArrowheads="1"/>
          </xdr:cNvSpPr>
        </xdr:nvSpPr>
        <xdr:spPr bwMode="auto">
          <a:xfrm>
            <a:off x="1428" y="9456"/>
            <a:ext cx="8772" cy="984"/>
          </a:xfrm>
          <a:prstGeom prst="rect">
            <a:avLst/>
          </a:prstGeom>
          <a:ln>
            <a:solidFill>
              <a:srgbClr val="585858"/>
            </a:solidFill>
            <a:headEnd/>
            <a:tailEnd/>
          </a:ln>
        </xdr:spPr>
        <xdr:style>
          <a:lnRef idx="2">
            <a:schemeClr val="dk1"/>
          </a:lnRef>
          <a:fillRef idx="1">
            <a:schemeClr val="lt1"/>
          </a:fillRef>
          <a:effectRef idx="0">
            <a:schemeClr val="dk1"/>
          </a:effectRef>
          <a:fontRef idx="minor">
            <a:schemeClr val="dk1"/>
          </a:fontRef>
        </xdr:style>
      </xdr:sp>
      <xdr:grpSp>
        <xdr:nvGrpSpPr>
          <xdr:cNvPr id="6" name="Group 5"/>
          <xdr:cNvGrpSpPr>
            <a:grpSpLocks/>
          </xdr:cNvGrpSpPr>
        </xdr:nvGrpSpPr>
        <xdr:grpSpPr bwMode="auto">
          <a:xfrm>
            <a:off x="1531" y="9686"/>
            <a:ext cx="7745" cy="516"/>
            <a:chOff x="1531" y="9686"/>
            <a:chExt cx="7745" cy="516"/>
          </a:xfrm>
        </xdr:grpSpPr>
        <xdr:sp macro="" textlink="">
          <xdr:nvSpPr>
            <xdr:cNvPr id="7" name="Text Box 6"/>
            <xdr:cNvSpPr txBox="1">
              <a:spLocks noChangeArrowheads="1"/>
            </xdr:cNvSpPr>
          </xdr:nvSpPr>
          <xdr:spPr bwMode="auto">
            <a:xfrm>
              <a:off x="6288" y="9770"/>
              <a:ext cx="2988" cy="334"/>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CA" sz="1000" b="0" i="0" u="none" strike="noStrike" baseline="0">
                  <a:solidFill>
                    <a:srgbClr val="000000"/>
                  </a:solidFill>
                  <a:latin typeface="Arial"/>
                  <a:cs typeface="Arial"/>
                </a:rPr>
                <a:t>Head to the </a:t>
              </a:r>
              <a:r>
                <a:rPr lang="en-CA" sz="1000" b="1" i="0" u="none" strike="noStrike" baseline="0">
                  <a:solidFill>
                    <a:srgbClr val="000000"/>
                  </a:solidFill>
                  <a:latin typeface="Arial"/>
                  <a:cs typeface="Arial"/>
                </a:rPr>
                <a:t>“Other Recycling”</a:t>
              </a:r>
              <a:r>
                <a:rPr lang="en-CA" sz="1000" b="0" i="0" u="none" strike="noStrike" baseline="0">
                  <a:solidFill>
                    <a:srgbClr val="000000"/>
                  </a:solidFill>
                  <a:latin typeface="Arial"/>
                  <a:cs typeface="Arial"/>
                </a:rPr>
                <a:t> tab </a:t>
              </a:r>
              <a:endParaRPr lang="en-CA" sz="1100" b="0" i="0" u="none" strike="noStrike" baseline="0">
                <a:solidFill>
                  <a:srgbClr val="000000"/>
                </a:solidFill>
                <a:latin typeface="Times New Roman"/>
                <a:cs typeface="Times New Roman"/>
              </a:endParaRPr>
            </a:p>
            <a:p>
              <a:pPr algn="l" rtl="0">
                <a:defRPr sz="1000"/>
              </a:pPr>
              <a:endParaRPr lang="en-CA" sz="1100" b="0" i="0" u="none" strike="noStrike" baseline="0">
                <a:solidFill>
                  <a:srgbClr val="000000"/>
                </a:solidFill>
                <a:latin typeface="Times New Roman"/>
                <a:cs typeface="Times New Roman"/>
              </a:endParaRPr>
            </a:p>
          </xdr:txBody>
        </xdr:sp>
        <xdr:grpSp>
          <xdr:nvGrpSpPr>
            <xdr:cNvPr id="8" name="Group 7"/>
            <xdr:cNvGrpSpPr>
              <a:grpSpLocks/>
            </xdr:cNvGrpSpPr>
          </xdr:nvGrpSpPr>
          <xdr:grpSpPr bwMode="auto">
            <a:xfrm>
              <a:off x="1531" y="9686"/>
              <a:ext cx="4505" cy="516"/>
              <a:chOff x="1531" y="9686"/>
              <a:chExt cx="4505" cy="516"/>
            </a:xfrm>
          </xdr:grpSpPr>
          <xdr:sp macro="" textlink="">
            <xdr:nvSpPr>
              <xdr:cNvPr id="9" name="AutoShape 8"/>
              <xdr:cNvSpPr>
                <a:spLocks noChangeArrowheads="1"/>
              </xdr:cNvSpPr>
            </xdr:nvSpPr>
            <xdr:spPr bwMode="auto">
              <a:xfrm>
                <a:off x="4488" y="9686"/>
                <a:ext cx="1548" cy="516"/>
              </a:xfrm>
              <a:prstGeom prst="rightArrow">
                <a:avLst>
                  <a:gd name="adj1" fmla="val 50000"/>
                  <a:gd name="adj2" fmla="val 75000"/>
                </a:avLst>
              </a:prstGeom>
              <a:ln>
                <a:solidFill>
                  <a:srgbClr val="CC0000"/>
                </a:solidFill>
                <a:headEnd/>
                <a:tailEnd/>
              </a:ln>
            </xdr:spPr>
            <xdr:style>
              <a:lnRef idx="2">
                <a:schemeClr val="dk1"/>
              </a:lnRef>
              <a:fillRef idx="1">
                <a:schemeClr val="lt1"/>
              </a:fillRef>
              <a:effectRef idx="0">
                <a:schemeClr val="dk1"/>
              </a:effectRef>
              <a:fontRef idx="minor">
                <a:schemeClr val="dk1"/>
              </a:fontRef>
            </xdr:style>
          </xdr:sp>
          <xdr:sp macro="" textlink="">
            <xdr:nvSpPr>
              <xdr:cNvPr id="10" name="Text Box 9"/>
              <xdr:cNvSpPr txBox="1">
                <a:spLocks noChangeArrowheads="1"/>
              </xdr:cNvSpPr>
            </xdr:nvSpPr>
            <xdr:spPr bwMode="auto">
              <a:xfrm>
                <a:off x="1531" y="9770"/>
                <a:ext cx="2600" cy="37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CA" sz="1000" b="0" i="0" u="none" strike="noStrike" baseline="0">
                    <a:solidFill>
                      <a:srgbClr val="000000"/>
                    </a:solidFill>
                    <a:latin typeface="Arial"/>
                    <a:cs typeface="Arial"/>
                  </a:rPr>
                  <a:t>Time to go to the next tab</a:t>
                </a:r>
                <a:endParaRPr lang="en-CA" sz="1100" b="0" i="0" u="none" strike="noStrike" baseline="0">
                  <a:solidFill>
                    <a:srgbClr val="000000"/>
                  </a:solidFill>
                  <a:latin typeface="Times New Roman"/>
                  <a:cs typeface="Times New Roman"/>
                </a:endParaRPr>
              </a:p>
              <a:p>
                <a:pPr algn="l" rtl="0">
                  <a:defRPr sz="1000"/>
                </a:pPr>
                <a:endParaRPr lang="en-CA" sz="1100" b="0" i="0" u="none" strike="noStrike" baseline="0">
                  <a:solidFill>
                    <a:srgbClr val="000000"/>
                  </a:solidFill>
                  <a:latin typeface="Times New Roman"/>
                  <a:cs typeface="Times New Roman"/>
                </a:endParaRPr>
              </a:p>
            </xdr:txBody>
          </xdr:sp>
        </xdr:grpSp>
      </xdr:grpSp>
    </xdr:grpSp>
    <xdr:clientData/>
  </xdr:twoCellAnchor>
  <xdr:twoCellAnchor editAs="oneCell">
    <xdr:from>
      <xdr:col>2</xdr:col>
      <xdr:colOff>30480</xdr:colOff>
      <xdr:row>5</xdr:row>
      <xdr:rowOff>160020</xdr:rowOff>
    </xdr:from>
    <xdr:to>
      <xdr:col>4</xdr:col>
      <xdr:colOff>2253615</xdr:colOff>
      <xdr:row>27</xdr:row>
      <xdr:rowOff>15240</xdr:rowOff>
    </xdr:to>
    <xdr:pic>
      <xdr:nvPicPr>
        <xdr:cNvPr id="11" name="Picture 10" descr="IMG_9147.JPG"/>
        <xdr:cNvPicPr/>
      </xdr:nvPicPr>
      <xdr:blipFill>
        <a:blip xmlns:r="http://schemas.openxmlformats.org/officeDocument/2006/relationships" r:embed="rId1" cstate="print"/>
        <a:stretch>
          <a:fillRect/>
        </a:stretch>
      </xdr:blipFill>
      <xdr:spPr>
        <a:xfrm>
          <a:off x="792480" y="1348740"/>
          <a:ext cx="5314950" cy="3543300"/>
        </a:xfrm>
        <a:prstGeom prst="rect">
          <a:avLst/>
        </a:prstGeom>
      </xdr:spPr>
    </xdr:pic>
    <xdr:clientData/>
  </xdr:twoCellAnchor>
  <xdr:twoCellAnchor>
    <xdr:from>
      <xdr:col>4</xdr:col>
      <xdr:colOff>3295650</xdr:colOff>
      <xdr:row>38</xdr:row>
      <xdr:rowOff>76200</xdr:rowOff>
    </xdr:from>
    <xdr:to>
      <xdr:col>10</xdr:col>
      <xdr:colOff>314325</xdr:colOff>
      <xdr:row>44</xdr:row>
      <xdr:rowOff>152400</xdr:rowOff>
    </xdr:to>
    <xdr:sp macro="" textlink="">
      <xdr:nvSpPr>
        <xdr:cNvPr id="12" name="Oval Callout 11"/>
        <xdr:cNvSpPr/>
      </xdr:nvSpPr>
      <xdr:spPr>
        <a:xfrm>
          <a:off x="7038975" y="7067550"/>
          <a:ext cx="2857500" cy="1447800"/>
        </a:xfrm>
        <a:prstGeom prst="wedgeEllipseCallout">
          <a:avLst>
            <a:gd name="adj1" fmla="val -46500"/>
            <a:gd name="adj2" fmla="val 55921"/>
          </a:avLst>
        </a:prstGeom>
        <a:solidFill>
          <a:schemeClr val="bg1">
            <a:lumMod val="50000"/>
          </a:schemeClr>
        </a:solidFill>
        <a:ln w="12700">
          <a:solidFill>
            <a:srgbClr val="5858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CA" sz="1100"/>
        </a:p>
      </xdr:txBody>
    </xdr:sp>
    <xdr:clientData/>
  </xdr:twoCellAnchor>
  <xdr:twoCellAnchor>
    <xdr:from>
      <xdr:col>6</xdr:col>
      <xdr:colOff>116205</xdr:colOff>
      <xdr:row>39</xdr:row>
      <xdr:rowOff>60960</xdr:rowOff>
    </xdr:from>
    <xdr:to>
      <xdr:col>9</xdr:col>
      <xdr:colOff>525780</xdr:colOff>
      <xdr:row>44</xdr:row>
      <xdr:rowOff>228600</xdr:rowOff>
    </xdr:to>
    <xdr:sp macro="" textlink="">
      <xdr:nvSpPr>
        <xdr:cNvPr id="13" name="TextBox 12"/>
        <xdr:cNvSpPr txBox="1"/>
      </xdr:nvSpPr>
      <xdr:spPr>
        <a:xfrm>
          <a:off x="7553325" y="7764780"/>
          <a:ext cx="2238375" cy="1043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CA" sz="1100">
              <a:latin typeface="Arial" pitchFamily="34" charset="0"/>
              <a:cs typeface="Arial" pitchFamily="34" charset="0"/>
            </a:rPr>
            <a:t>Focus</a:t>
          </a:r>
          <a:r>
            <a:rPr lang="en-CA" sz="1100" baseline="0">
              <a:latin typeface="Arial" pitchFamily="34" charset="0"/>
              <a:cs typeface="Arial" pitchFamily="34" charset="0"/>
            </a:rPr>
            <a:t> on getting these items out of your recycling bins - reducing contamination is an important step to recycling success</a:t>
          </a:r>
          <a:endParaRPr lang="en-CA" sz="1100">
            <a:latin typeface="Arial" pitchFamily="34" charset="0"/>
            <a:cs typeface="Arial"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17</xdr:row>
      <xdr:rowOff>99060</xdr:rowOff>
    </xdr:from>
    <xdr:to>
      <xdr:col>5</xdr:col>
      <xdr:colOff>0</xdr:colOff>
      <xdr:row>21</xdr:row>
      <xdr:rowOff>53340</xdr:rowOff>
    </xdr:to>
    <xdr:grpSp>
      <xdr:nvGrpSpPr>
        <xdr:cNvPr id="2" name="Group 1"/>
        <xdr:cNvGrpSpPr>
          <a:grpSpLocks/>
        </xdr:cNvGrpSpPr>
      </xdr:nvGrpSpPr>
      <xdr:grpSpPr bwMode="auto">
        <a:xfrm>
          <a:off x="784860" y="4800600"/>
          <a:ext cx="6598920" cy="685800"/>
          <a:chOff x="1428" y="9456"/>
          <a:chExt cx="8772" cy="984"/>
        </a:xfrm>
      </xdr:grpSpPr>
      <xdr:sp macro="" textlink="">
        <xdr:nvSpPr>
          <xdr:cNvPr id="3" name="Rectangle 2"/>
          <xdr:cNvSpPr>
            <a:spLocks noChangeArrowheads="1"/>
          </xdr:cNvSpPr>
        </xdr:nvSpPr>
        <xdr:spPr bwMode="auto">
          <a:xfrm>
            <a:off x="1428" y="9456"/>
            <a:ext cx="8772" cy="984"/>
          </a:xfrm>
          <a:prstGeom prst="rect">
            <a:avLst/>
          </a:prstGeom>
          <a:ln>
            <a:solidFill>
              <a:srgbClr val="585858"/>
            </a:solidFill>
            <a:headEnd/>
            <a:tailEnd/>
          </a:ln>
        </xdr:spPr>
        <xdr:style>
          <a:lnRef idx="2">
            <a:schemeClr val="dk1"/>
          </a:lnRef>
          <a:fillRef idx="1">
            <a:schemeClr val="lt1"/>
          </a:fillRef>
          <a:effectRef idx="0">
            <a:schemeClr val="dk1"/>
          </a:effectRef>
          <a:fontRef idx="minor">
            <a:schemeClr val="dk1"/>
          </a:fontRef>
        </xdr:style>
      </xdr:sp>
      <xdr:grpSp>
        <xdr:nvGrpSpPr>
          <xdr:cNvPr id="4" name="Group 3"/>
          <xdr:cNvGrpSpPr>
            <a:grpSpLocks/>
          </xdr:cNvGrpSpPr>
        </xdr:nvGrpSpPr>
        <xdr:grpSpPr bwMode="auto">
          <a:xfrm>
            <a:off x="1531" y="9686"/>
            <a:ext cx="7745" cy="516"/>
            <a:chOff x="1531" y="9686"/>
            <a:chExt cx="7745" cy="516"/>
          </a:xfrm>
        </xdr:grpSpPr>
        <xdr:sp macro="" textlink="">
          <xdr:nvSpPr>
            <xdr:cNvPr id="5" name="Text Box 6"/>
            <xdr:cNvSpPr txBox="1">
              <a:spLocks noChangeArrowheads="1"/>
            </xdr:cNvSpPr>
          </xdr:nvSpPr>
          <xdr:spPr bwMode="auto">
            <a:xfrm>
              <a:off x="6288" y="9770"/>
              <a:ext cx="2988" cy="334"/>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CA" sz="1000" b="0" i="0" u="none" strike="noStrike" baseline="0">
                  <a:solidFill>
                    <a:srgbClr val="000000"/>
                  </a:solidFill>
                  <a:latin typeface="Arial"/>
                  <a:cs typeface="Arial"/>
                </a:rPr>
                <a:t>Head to the “</a:t>
              </a:r>
              <a:r>
                <a:rPr lang="en-CA" sz="1000" b="1" i="0" u="none" strike="noStrike" baseline="0">
                  <a:solidFill>
                    <a:srgbClr val="000000"/>
                  </a:solidFill>
                  <a:latin typeface="Arial"/>
                  <a:cs typeface="Arial"/>
                </a:rPr>
                <a:t>Waste</a:t>
              </a:r>
              <a:r>
                <a:rPr lang="en-CA" sz="1000" b="0" i="0" u="none" strike="noStrike" baseline="0">
                  <a:solidFill>
                    <a:srgbClr val="000000"/>
                  </a:solidFill>
                  <a:latin typeface="Arial"/>
                  <a:cs typeface="Arial"/>
                </a:rPr>
                <a:t>” tab </a:t>
              </a:r>
              <a:endParaRPr lang="en-CA" sz="1100" b="0" i="0" u="none" strike="noStrike" baseline="0">
                <a:solidFill>
                  <a:srgbClr val="000000"/>
                </a:solidFill>
                <a:latin typeface="Times New Roman"/>
                <a:cs typeface="Times New Roman"/>
              </a:endParaRPr>
            </a:p>
            <a:p>
              <a:pPr algn="l" rtl="0">
                <a:defRPr sz="1000"/>
              </a:pPr>
              <a:endParaRPr lang="en-CA" sz="1100" b="0" i="0" u="none" strike="noStrike" baseline="0">
                <a:solidFill>
                  <a:srgbClr val="000000"/>
                </a:solidFill>
                <a:latin typeface="Times New Roman"/>
                <a:cs typeface="Times New Roman"/>
              </a:endParaRPr>
            </a:p>
          </xdr:txBody>
        </xdr:sp>
        <xdr:grpSp>
          <xdr:nvGrpSpPr>
            <xdr:cNvPr id="6" name="Group 5"/>
            <xdr:cNvGrpSpPr>
              <a:grpSpLocks/>
            </xdr:cNvGrpSpPr>
          </xdr:nvGrpSpPr>
          <xdr:grpSpPr bwMode="auto">
            <a:xfrm>
              <a:off x="1531" y="9686"/>
              <a:ext cx="4505" cy="516"/>
              <a:chOff x="1531" y="9686"/>
              <a:chExt cx="4505" cy="516"/>
            </a:xfrm>
          </xdr:grpSpPr>
          <xdr:sp macro="" textlink="">
            <xdr:nvSpPr>
              <xdr:cNvPr id="7" name="AutoShape 8"/>
              <xdr:cNvSpPr>
                <a:spLocks noChangeArrowheads="1"/>
              </xdr:cNvSpPr>
            </xdr:nvSpPr>
            <xdr:spPr bwMode="auto">
              <a:xfrm>
                <a:off x="4488" y="9686"/>
                <a:ext cx="1548" cy="516"/>
              </a:xfrm>
              <a:prstGeom prst="rightArrow">
                <a:avLst>
                  <a:gd name="adj1" fmla="val 50000"/>
                  <a:gd name="adj2" fmla="val 75000"/>
                </a:avLst>
              </a:prstGeom>
              <a:ln>
                <a:solidFill>
                  <a:srgbClr val="CC0000"/>
                </a:solidFill>
                <a:headEnd/>
                <a:tailEnd/>
              </a:ln>
            </xdr:spPr>
            <xdr:style>
              <a:lnRef idx="2">
                <a:schemeClr val="dk1"/>
              </a:lnRef>
              <a:fillRef idx="1">
                <a:schemeClr val="lt1"/>
              </a:fillRef>
              <a:effectRef idx="0">
                <a:schemeClr val="dk1"/>
              </a:effectRef>
              <a:fontRef idx="minor">
                <a:schemeClr val="dk1"/>
              </a:fontRef>
            </xdr:style>
          </xdr:sp>
          <xdr:sp macro="" textlink="">
            <xdr:nvSpPr>
              <xdr:cNvPr id="8" name="Text Box 9"/>
              <xdr:cNvSpPr txBox="1">
                <a:spLocks noChangeArrowheads="1"/>
              </xdr:cNvSpPr>
            </xdr:nvSpPr>
            <xdr:spPr bwMode="auto">
              <a:xfrm>
                <a:off x="1531" y="9770"/>
                <a:ext cx="2600" cy="37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CA" sz="1000" b="0" i="0" u="none" strike="noStrike" baseline="0">
                    <a:solidFill>
                      <a:srgbClr val="000000"/>
                    </a:solidFill>
                    <a:latin typeface="Arial"/>
                    <a:cs typeface="Arial"/>
                  </a:rPr>
                  <a:t>Time to go to the next tab</a:t>
                </a:r>
                <a:endParaRPr lang="en-CA" sz="1100" b="0" i="0" u="none" strike="noStrike" baseline="0">
                  <a:solidFill>
                    <a:srgbClr val="000000"/>
                  </a:solidFill>
                  <a:latin typeface="Times New Roman"/>
                  <a:cs typeface="Times New Roman"/>
                </a:endParaRPr>
              </a:p>
              <a:p>
                <a:pPr algn="l" rtl="0">
                  <a:defRPr sz="1000"/>
                </a:pPr>
                <a:endParaRPr lang="en-CA" sz="1100" b="0" i="0" u="none" strike="noStrike" baseline="0">
                  <a:solidFill>
                    <a:srgbClr val="000000"/>
                  </a:solidFill>
                  <a:latin typeface="Times New Roman"/>
                  <a:cs typeface="Times New Roman"/>
                </a:endParaRPr>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22860</xdr:colOff>
      <xdr:row>30</xdr:row>
      <xdr:rowOff>15240</xdr:rowOff>
    </xdr:from>
    <xdr:to>
      <xdr:col>4</xdr:col>
      <xdr:colOff>455295</xdr:colOff>
      <xdr:row>43</xdr:row>
      <xdr:rowOff>50052</xdr:rowOff>
    </xdr:to>
    <xdr:pic>
      <xdr:nvPicPr>
        <xdr:cNvPr id="4" name="Picture 3" descr="http://2jb3oi2u310s2jkotx3ywezxmj5.wpengine.netdna-cdn.com/wp-content/uploads/2013/10/Image_2-531x360.jpg">
          <a:hlinkClick xmlns:r="http://schemas.openxmlformats.org/officeDocument/2006/relationships" r:id="rId1"/>
        </xdr:cNvPr>
        <xdr:cNvPicPr/>
      </xdr:nvPicPr>
      <xdr:blipFill>
        <a:blip xmlns:r="http://schemas.openxmlformats.org/officeDocument/2006/relationships" r:embed="rId2" cstate="print"/>
        <a:srcRect/>
        <a:stretch>
          <a:fillRect/>
        </a:stretch>
      </xdr:blipFill>
      <xdr:spPr bwMode="auto">
        <a:xfrm>
          <a:off x="784860" y="5661660"/>
          <a:ext cx="3267075" cy="2214132"/>
        </a:xfrm>
        <a:prstGeom prst="rect">
          <a:avLst/>
        </a:prstGeom>
        <a:noFill/>
        <a:ln w="9525">
          <a:noFill/>
          <a:miter lim="800000"/>
          <a:headEnd/>
          <a:tailEnd/>
        </a:ln>
      </xdr:spPr>
    </xdr:pic>
    <xdr:clientData/>
  </xdr:twoCellAnchor>
  <xdr:twoCellAnchor editAs="oneCell">
    <xdr:from>
      <xdr:col>4</xdr:col>
      <xdr:colOff>662940</xdr:colOff>
      <xdr:row>30</xdr:row>
      <xdr:rowOff>22860</xdr:rowOff>
    </xdr:from>
    <xdr:to>
      <xdr:col>4</xdr:col>
      <xdr:colOff>2325053</xdr:colOff>
      <xdr:row>43</xdr:row>
      <xdr:rowOff>59690</xdr:rowOff>
    </xdr:to>
    <xdr:pic>
      <xdr:nvPicPr>
        <xdr:cNvPr id="5" name="Picture 4" descr="W:\SS-CCI\3-ICI\WasteDiversionAssistance\SuccessStoryDocuments\MEC\D-dive 2015.jpg"/>
        <xdr:cNvPicPr/>
      </xdr:nvPicPr>
      <xdr:blipFill>
        <a:blip xmlns:r="http://schemas.openxmlformats.org/officeDocument/2006/relationships" r:embed="rId3" cstate="print"/>
        <a:srcRect/>
        <a:stretch>
          <a:fillRect/>
        </a:stretch>
      </xdr:blipFill>
      <xdr:spPr bwMode="auto">
        <a:xfrm>
          <a:off x="4259580" y="5669280"/>
          <a:ext cx="1662113" cy="2216150"/>
        </a:xfrm>
        <a:prstGeom prst="rect">
          <a:avLst/>
        </a:prstGeom>
        <a:noFill/>
        <a:ln w="9525">
          <a:noFill/>
          <a:miter lim="800000"/>
          <a:headEnd/>
          <a:tailEnd/>
        </a:ln>
      </xdr:spPr>
    </xdr:pic>
    <xdr:clientData/>
  </xdr:twoCellAnchor>
  <xdr:twoCellAnchor>
    <xdr:from>
      <xdr:col>1</xdr:col>
      <xdr:colOff>144780</xdr:colOff>
      <xdr:row>24</xdr:row>
      <xdr:rowOff>152400</xdr:rowOff>
    </xdr:from>
    <xdr:to>
      <xdr:col>5</xdr:col>
      <xdr:colOff>1905</xdr:colOff>
      <xdr:row>28</xdr:row>
      <xdr:rowOff>106680</xdr:rowOff>
    </xdr:to>
    <xdr:grpSp>
      <xdr:nvGrpSpPr>
        <xdr:cNvPr id="7" name="Group 6"/>
        <xdr:cNvGrpSpPr>
          <a:grpSpLocks/>
        </xdr:cNvGrpSpPr>
      </xdr:nvGrpSpPr>
      <xdr:grpSpPr bwMode="auto">
        <a:xfrm>
          <a:off x="754380" y="5852160"/>
          <a:ext cx="6120765" cy="624840"/>
          <a:chOff x="1428" y="9456"/>
          <a:chExt cx="8772" cy="984"/>
        </a:xfrm>
      </xdr:grpSpPr>
      <xdr:sp macro="" textlink="">
        <xdr:nvSpPr>
          <xdr:cNvPr id="8" name="Rectangle 7"/>
          <xdr:cNvSpPr>
            <a:spLocks noChangeArrowheads="1"/>
          </xdr:cNvSpPr>
        </xdr:nvSpPr>
        <xdr:spPr bwMode="auto">
          <a:xfrm>
            <a:off x="1428" y="9456"/>
            <a:ext cx="8772" cy="984"/>
          </a:xfrm>
          <a:prstGeom prst="rect">
            <a:avLst/>
          </a:prstGeom>
          <a:ln>
            <a:solidFill>
              <a:srgbClr val="585858"/>
            </a:solidFill>
            <a:headEnd/>
            <a:tailEnd/>
          </a:ln>
        </xdr:spPr>
        <xdr:style>
          <a:lnRef idx="2">
            <a:schemeClr val="dk1"/>
          </a:lnRef>
          <a:fillRef idx="1">
            <a:schemeClr val="lt1"/>
          </a:fillRef>
          <a:effectRef idx="0">
            <a:schemeClr val="dk1"/>
          </a:effectRef>
          <a:fontRef idx="minor">
            <a:schemeClr val="dk1"/>
          </a:fontRef>
        </xdr:style>
      </xdr:sp>
      <xdr:grpSp>
        <xdr:nvGrpSpPr>
          <xdr:cNvPr id="9" name="Group 8"/>
          <xdr:cNvGrpSpPr>
            <a:grpSpLocks/>
          </xdr:cNvGrpSpPr>
        </xdr:nvGrpSpPr>
        <xdr:grpSpPr bwMode="auto">
          <a:xfrm>
            <a:off x="1531" y="9686"/>
            <a:ext cx="7745" cy="516"/>
            <a:chOff x="1531" y="9686"/>
            <a:chExt cx="7745" cy="516"/>
          </a:xfrm>
        </xdr:grpSpPr>
        <xdr:sp macro="" textlink="">
          <xdr:nvSpPr>
            <xdr:cNvPr id="10" name="Text Box 6"/>
            <xdr:cNvSpPr txBox="1">
              <a:spLocks noChangeArrowheads="1"/>
            </xdr:cNvSpPr>
          </xdr:nvSpPr>
          <xdr:spPr bwMode="auto">
            <a:xfrm>
              <a:off x="6288" y="9770"/>
              <a:ext cx="2988" cy="334"/>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CA" sz="1000" b="0" i="0" u="none" strike="noStrike" baseline="0">
                  <a:solidFill>
                    <a:srgbClr val="000000"/>
                  </a:solidFill>
                  <a:latin typeface="Arial"/>
                  <a:cs typeface="Arial"/>
                </a:rPr>
                <a:t>Head to the “</a:t>
              </a:r>
              <a:r>
                <a:rPr lang="en-CA" sz="1000" b="1" i="0" u="none" strike="noStrike" baseline="0">
                  <a:solidFill>
                    <a:srgbClr val="000000"/>
                  </a:solidFill>
                  <a:latin typeface="Arial"/>
                  <a:cs typeface="Arial"/>
                </a:rPr>
                <a:t>Results</a:t>
              </a:r>
              <a:r>
                <a:rPr lang="en-CA" sz="1000" b="0" i="0" u="none" strike="noStrike" baseline="0">
                  <a:solidFill>
                    <a:srgbClr val="000000"/>
                  </a:solidFill>
                  <a:latin typeface="Arial"/>
                  <a:cs typeface="Arial"/>
                </a:rPr>
                <a:t>” tab </a:t>
              </a:r>
              <a:endParaRPr lang="en-CA" sz="1100" b="0" i="0" u="none" strike="noStrike" baseline="0">
                <a:solidFill>
                  <a:srgbClr val="000000"/>
                </a:solidFill>
                <a:latin typeface="Times New Roman"/>
                <a:cs typeface="Times New Roman"/>
              </a:endParaRPr>
            </a:p>
            <a:p>
              <a:pPr algn="l" rtl="0">
                <a:defRPr sz="1000"/>
              </a:pPr>
              <a:endParaRPr lang="en-CA" sz="1100" b="0" i="0" u="none" strike="noStrike" baseline="0">
                <a:solidFill>
                  <a:srgbClr val="000000"/>
                </a:solidFill>
                <a:latin typeface="Times New Roman"/>
                <a:cs typeface="Times New Roman"/>
              </a:endParaRPr>
            </a:p>
          </xdr:txBody>
        </xdr:sp>
        <xdr:grpSp>
          <xdr:nvGrpSpPr>
            <xdr:cNvPr id="11" name="Group 10"/>
            <xdr:cNvGrpSpPr>
              <a:grpSpLocks/>
            </xdr:cNvGrpSpPr>
          </xdr:nvGrpSpPr>
          <xdr:grpSpPr bwMode="auto">
            <a:xfrm>
              <a:off x="1531" y="9686"/>
              <a:ext cx="4505" cy="516"/>
              <a:chOff x="1531" y="9686"/>
              <a:chExt cx="4505" cy="516"/>
            </a:xfrm>
          </xdr:grpSpPr>
          <xdr:sp macro="" textlink="">
            <xdr:nvSpPr>
              <xdr:cNvPr id="12" name="AutoShape 8"/>
              <xdr:cNvSpPr>
                <a:spLocks noChangeArrowheads="1"/>
              </xdr:cNvSpPr>
            </xdr:nvSpPr>
            <xdr:spPr bwMode="auto">
              <a:xfrm>
                <a:off x="4488" y="9686"/>
                <a:ext cx="1548" cy="516"/>
              </a:xfrm>
              <a:prstGeom prst="rightArrow">
                <a:avLst>
                  <a:gd name="adj1" fmla="val 50000"/>
                  <a:gd name="adj2" fmla="val 75000"/>
                </a:avLst>
              </a:prstGeom>
              <a:ln>
                <a:solidFill>
                  <a:srgbClr val="CC0000"/>
                </a:solidFill>
                <a:headEnd/>
                <a:tailEnd/>
              </a:ln>
            </xdr:spPr>
            <xdr:style>
              <a:lnRef idx="2">
                <a:schemeClr val="dk1"/>
              </a:lnRef>
              <a:fillRef idx="1">
                <a:schemeClr val="lt1"/>
              </a:fillRef>
              <a:effectRef idx="0">
                <a:schemeClr val="dk1"/>
              </a:effectRef>
              <a:fontRef idx="minor">
                <a:schemeClr val="dk1"/>
              </a:fontRef>
            </xdr:style>
          </xdr:sp>
          <xdr:sp macro="" textlink="">
            <xdr:nvSpPr>
              <xdr:cNvPr id="13" name="Text Box 9"/>
              <xdr:cNvSpPr txBox="1">
                <a:spLocks noChangeArrowheads="1"/>
              </xdr:cNvSpPr>
            </xdr:nvSpPr>
            <xdr:spPr bwMode="auto">
              <a:xfrm>
                <a:off x="1531" y="9770"/>
                <a:ext cx="2905" cy="35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CA" sz="1000" b="0" i="0" u="none" strike="noStrike" baseline="0">
                    <a:solidFill>
                      <a:srgbClr val="000000"/>
                    </a:solidFill>
                    <a:latin typeface="Arial"/>
                    <a:cs typeface="Arial"/>
                  </a:rPr>
                  <a:t>Time to go to the next tab</a:t>
                </a:r>
                <a:endParaRPr lang="en-CA" sz="1100" b="0" i="0" u="none" strike="noStrike" baseline="0">
                  <a:solidFill>
                    <a:srgbClr val="000000"/>
                  </a:solidFill>
                  <a:latin typeface="Times New Roman"/>
                  <a:cs typeface="Times New Roman"/>
                </a:endParaRPr>
              </a:p>
              <a:p>
                <a:pPr algn="l" rtl="0">
                  <a:defRPr sz="1000"/>
                </a:pPr>
                <a:endParaRPr lang="en-CA" sz="1100" b="0" i="0" u="none" strike="noStrike" baseline="0">
                  <a:solidFill>
                    <a:srgbClr val="000000"/>
                  </a:solidFill>
                  <a:latin typeface="Times New Roman"/>
                  <a:cs typeface="Times New Roman"/>
                </a:endParaRPr>
              </a:p>
            </xdr:txBody>
          </xdr:sp>
        </xdr:grpSp>
      </xdr:grpSp>
    </xdr:grpSp>
    <xdr:clientData/>
  </xdr:twoCellAnchor>
  <xdr:twoCellAnchor>
    <xdr:from>
      <xdr:col>5</xdr:col>
      <xdr:colOff>114300</xdr:colOff>
      <xdr:row>13</xdr:row>
      <xdr:rowOff>38100</xdr:rowOff>
    </xdr:from>
    <xdr:to>
      <xdr:col>10</xdr:col>
      <xdr:colOff>457200</xdr:colOff>
      <xdr:row>20</xdr:row>
      <xdr:rowOff>285750</xdr:rowOff>
    </xdr:to>
    <xdr:sp macro="" textlink="">
      <xdr:nvSpPr>
        <xdr:cNvPr id="14" name="Oval Callout 13"/>
        <xdr:cNvSpPr/>
      </xdr:nvSpPr>
      <xdr:spPr>
        <a:xfrm>
          <a:off x="6791325" y="2781300"/>
          <a:ext cx="2857500" cy="1447800"/>
        </a:xfrm>
        <a:prstGeom prst="wedgeEllipseCallout">
          <a:avLst>
            <a:gd name="adj1" fmla="val -46500"/>
            <a:gd name="adj2" fmla="val 55921"/>
          </a:avLst>
        </a:prstGeom>
        <a:solidFill>
          <a:schemeClr val="bg1">
            <a:lumMod val="50000"/>
          </a:schemeClr>
        </a:solidFill>
        <a:ln w="12700">
          <a:solidFill>
            <a:srgbClr val="5858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CA" sz="1100"/>
        </a:p>
      </xdr:txBody>
    </xdr:sp>
    <xdr:clientData/>
  </xdr:twoCellAnchor>
  <xdr:twoCellAnchor>
    <xdr:from>
      <xdr:col>6</xdr:col>
      <xdr:colOff>361950</xdr:colOff>
      <xdr:row>14</xdr:row>
      <xdr:rowOff>114300</xdr:rowOff>
    </xdr:from>
    <xdr:to>
      <xdr:col>10</xdr:col>
      <xdr:colOff>38100</xdr:colOff>
      <xdr:row>20</xdr:row>
      <xdr:rowOff>266699</xdr:rowOff>
    </xdr:to>
    <xdr:sp macro="" textlink="">
      <xdr:nvSpPr>
        <xdr:cNvPr id="15" name="TextBox 14"/>
        <xdr:cNvSpPr txBox="1"/>
      </xdr:nvSpPr>
      <xdr:spPr>
        <a:xfrm>
          <a:off x="7191375" y="3028950"/>
          <a:ext cx="2038350" cy="1352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CA" sz="1100">
              <a:latin typeface="Arial" pitchFamily="34" charset="0"/>
              <a:cs typeface="Arial" pitchFamily="34" charset="0"/>
            </a:rPr>
            <a:t>These</a:t>
          </a:r>
          <a:r>
            <a:rPr lang="en-CA" sz="1100" baseline="0">
              <a:latin typeface="Arial" pitchFamily="34" charset="0"/>
              <a:cs typeface="Arial" pitchFamily="34" charset="0"/>
            </a:rPr>
            <a:t> materials are in the right place, but they represent a great opportunity to </a:t>
          </a:r>
          <a:r>
            <a:rPr lang="en-CA" sz="1100" b="1" baseline="0">
              <a:latin typeface="Arial" pitchFamily="34" charset="0"/>
              <a:cs typeface="Arial" pitchFamily="34" charset="0"/>
            </a:rPr>
            <a:t>reduce</a:t>
          </a:r>
          <a:r>
            <a:rPr lang="en-CA" sz="1100" b="0" baseline="0">
              <a:latin typeface="Arial" pitchFamily="34" charset="0"/>
              <a:cs typeface="Arial" pitchFamily="34" charset="0"/>
            </a:rPr>
            <a:t> waste - what can you do to ensure these aren't produced in the first place?</a:t>
          </a:r>
          <a:r>
            <a:rPr lang="en-CA" sz="1100" baseline="0">
              <a:latin typeface="Arial" pitchFamily="34" charset="0"/>
              <a:cs typeface="Arial" pitchFamily="34" charset="0"/>
            </a:rPr>
            <a:t> </a:t>
          </a:r>
          <a:endParaRPr lang="en-CA" sz="1100">
            <a:latin typeface="Arial" pitchFamily="34" charset="0"/>
            <a:cs typeface="Arial"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99060</xdr:colOff>
      <xdr:row>41</xdr:row>
      <xdr:rowOff>121920</xdr:rowOff>
    </xdr:from>
    <xdr:to>
      <xdr:col>7</xdr:col>
      <xdr:colOff>403860</xdr:colOff>
      <xdr:row>57</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99060</xdr:colOff>
      <xdr:row>59</xdr:row>
      <xdr:rowOff>106680</xdr:rowOff>
    </xdr:from>
    <xdr:to>
      <xdr:col>4</xdr:col>
      <xdr:colOff>22860</xdr:colOff>
      <xdr:row>77</xdr:row>
      <xdr:rowOff>121920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365760</xdr:colOff>
      <xdr:row>2</xdr:row>
      <xdr:rowOff>144780</xdr:rowOff>
    </xdr:from>
    <xdr:to>
      <xdr:col>7</xdr:col>
      <xdr:colOff>220980</xdr:colOff>
      <xdr:row>18</xdr:row>
      <xdr:rowOff>91440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579120</xdr:colOff>
      <xdr:row>23</xdr:row>
      <xdr:rowOff>15240</xdr:rowOff>
    </xdr:from>
    <xdr:to>
      <xdr:col>3</xdr:col>
      <xdr:colOff>609600</xdr:colOff>
      <xdr:row>38</xdr:row>
      <xdr:rowOff>114300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E56"/>
  <sheetViews>
    <sheetView tabSelected="1" workbookViewId="0"/>
  </sheetViews>
  <sheetFormatPr defaultRowHeight="14.4"/>
  <cols>
    <col min="2" max="2" width="2.33203125" customWidth="1"/>
    <col min="3" max="3" width="84.6640625" customWidth="1"/>
    <col min="4" max="4" width="2.33203125" customWidth="1"/>
  </cols>
  <sheetData>
    <row r="1" spans="1:5" ht="48" customHeight="1">
      <c r="A1" s="44"/>
      <c r="B1" s="44"/>
      <c r="C1" s="44"/>
      <c r="D1" s="44"/>
      <c r="E1" s="44"/>
    </row>
    <row r="2" spans="1:5">
      <c r="A2" s="44"/>
      <c r="B2" s="97"/>
      <c r="C2" s="97"/>
      <c r="D2" s="77"/>
      <c r="E2" s="44"/>
    </row>
    <row r="3" spans="1:5">
      <c r="A3" s="44"/>
      <c r="B3" s="77"/>
      <c r="C3" s="77"/>
      <c r="D3" s="77"/>
      <c r="E3" s="44"/>
    </row>
    <row r="4" spans="1:5">
      <c r="A4" s="44"/>
      <c r="B4" s="77"/>
      <c r="C4" s="77"/>
      <c r="D4" s="77"/>
      <c r="E4" s="44"/>
    </row>
    <row r="5" spans="1:5">
      <c r="A5" s="44"/>
      <c r="B5" s="77"/>
      <c r="C5" s="77"/>
      <c r="D5" s="77"/>
      <c r="E5" s="44"/>
    </row>
    <row r="6" spans="1:5">
      <c r="A6" s="44"/>
      <c r="B6" s="77"/>
      <c r="C6" s="77"/>
      <c r="D6" s="77"/>
      <c r="E6" s="44"/>
    </row>
    <row r="7" spans="1:5" ht="22.8">
      <c r="A7" s="44"/>
      <c r="B7" s="56"/>
      <c r="C7" s="36" t="s">
        <v>117</v>
      </c>
      <c r="D7" s="36"/>
      <c r="E7" s="44"/>
    </row>
    <row r="8" spans="1:5" ht="17.399999999999999">
      <c r="A8" s="44"/>
      <c r="B8" s="56"/>
      <c r="C8" s="37" t="s">
        <v>118</v>
      </c>
      <c r="D8" s="37"/>
      <c r="E8" s="44"/>
    </row>
    <row r="9" spans="1:5">
      <c r="A9" s="44"/>
      <c r="B9" s="56"/>
      <c r="C9" s="38"/>
      <c r="D9" s="38"/>
      <c r="E9" s="44"/>
    </row>
    <row r="10" spans="1:5" ht="27.6">
      <c r="A10" s="44"/>
      <c r="B10" s="56"/>
      <c r="C10" s="39" t="s">
        <v>119</v>
      </c>
      <c r="D10" s="38"/>
      <c r="E10" s="44"/>
    </row>
    <row r="11" spans="1:5">
      <c r="A11" s="44"/>
      <c r="B11" s="56"/>
      <c r="C11" s="38"/>
      <c r="D11" s="38"/>
      <c r="E11" s="44"/>
    </row>
    <row r="12" spans="1:5" ht="27">
      <c r="A12" s="44"/>
      <c r="B12" s="56"/>
      <c r="C12" s="33" t="s">
        <v>176</v>
      </c>
      <c r="D12" s="39"/>
      <c r="E12" s="44"/>
    </row>
    <row r="13" spans="1:5">
      <c r="A13" s="44"/>
      <c r="B13" s="56"/>
      <c r="C13" s="38"/>
      <c r="D13" s="38"/>
      <c r="E13" s="44"/>
    </row>
    <row r="14" spans="1:5" ht="17.399999999999999">
      <c r="A14" s="44"/>
      <c r="B14" s="76"/>
      <c r="C14" s="35" t="s">
        <v>58</v>
      </c>
      <c r="D14" s="35"/>
      <c r="E14" s="44"/>
    </row>
    <row r="15" spans="1:5" ht="79.2">
      <c r="A15" s="44"/>
      <c r="B15" s="76"/>
      <c r="C15" s="79" t="s">
        <v>122</v>
      </c>
      <c r="D15" s="79"/>
      <c r="E15" s="44"/>
    </row>
    <row r="16" spans="1:5">
      <c r="A16" s="44"/>
      <c r="B16" s="76"/>
      <c r="C16" s="33"/>
      <c r="D16" s="33"/>
      <c r="E16" s="44"/>
    </row>
    <row r="17" spans="1:5" ht="52.8">
      <c r="A17" s="44"/>
      <c r="B17" s="76"/>
      <c r="C17" s="79" t="s">
        <v>59</v>
      </c>
      <c r="D17" s="79"/>
      <c r="E17" s="44"/>
    </row>
    <row r="18" spans="1:5">
      <c r="A18" s="44"/>
      <c r="B18" s="76"/>
      <c r="C18" s="34"/>
      <c r="D18" s="34"/>
      <c r="E18" s="44"/>
    </row>
    <row r="19" spans="1:5" ht="17.399999999999999">
      <c r="A19" s="44"/>
      <c r="B19" s="76"/>
      <c r="C19" s="80" t="s">
        <v>99</v>
      </c>
      <c r="D19" s="80"/>
      <c r="E19" s="44"/>
    </row>
    <row r="20" spans="1:5">
      <c r="A20" s="44"/>
      <c r="B20" s="76"/>
      <c r="C20" s="30" t="s">
        <v>100</v>
      </c>
      <c r="D20" s="30"/>
      <c r="E20" s="44"/>
    </row>
    <row r="21" spans="1:5" ht="66">
      <c r="A21" s="44"/>
      <c r="B21" s="76"/>
      <c r="C21" s="81" t="s">
        <v>181</v>
      </c>
      <c r="D21" s="81"/>
      <c r="E21" s="44"/>
    </row>
    <row r="22" spans="1:5" ht="52.8">
      <c r="A22" s="44"/>
      <c r="B22" s="76"/>
      <c r="C22" s="71" t="s">
        <v>104</v>
      </c>
      <c r="D22" s="71"/>
      <c r="E22" s="44"/>
    </row>
    <row r="23" spans="1:5" ht="26.4">
      <c r="A23" s="44"/>
      <c r="B23" s="76"/>
      <c r="C23" s="81" t="s">
        <v>105</v>
      </c>
      <c r="D23" s="81"/>
      <c r="E23" s="44"/>
    </row>
    <row r="24" spans="1:5" ht="26.4">
      <c r="A24" s="44"/>
      <c r="B24" s="76"/>
      <c r="C24" s="71" t="s">
        <v>106</v>
      </c>
      <c r="D24" s="71"/>
      <c r="E24" s="44"/>
    </row>
    <row r="25" spans="1:5">
      <c r="A25" s="44"/>
      <c r="B25" s="76"/>
      <c r="C25" s="34"/>
      <c r="D25" s="34"/>
      <c r="E25" s="44"/>
    </row>
    <row r="26" spans="1:5" ht="17.399999999999999">
      <c r="A26" s="44"/>
      <c r="B26" s="76"/>
      <c r="C26" s="72" t="s">
        <v>101</v>
      </c>
      <c r="D26" s="72"/>
      <c r="E26" s="44"/>
    </row>
    <row r="27" spans="1:5">
      <c r="A27" s="44"/>
      <c r="B27" s="76"/>
      <c r="C27" s="30" t="s">
        <v>103</v>
      </c>
      <c r="D27" s="30"/>
      <c r="E27" s="44"/>
    </row>
    <row r="28" spans="1:5">
      <c r="A28" s="44"/>
      <c r="B28" s="76"/>
      <c r="C28" s="30" t="s">
        <v>107</v>
      </c>
      <c r="D28" s="30"/>
      <c r="E28" s="44"/>
    </row>
    <row r="29" spans="1:5">
      <c r="A29" s="44"/>
      <c r="B29" s="76"/>
      <c r="C29" s="73" t="s">
        <v>108</v>
      </c>
      <c r="D29" s="73"/>
      <c r="E29" s="44"/>
    </row>
    <row r="30" spans="1:5">
      <c r="A30" s="44"/>
      <c r="B30" s="76"/>
      <c r="C30" s="73" t="s">
        <v>115</v>
      </c>
      <c r="D30" s="73"/>
      <c r="E30" s="44"/>
    </row>
    <row r="31" spans="1:5">
      <c r="A31" s="44"/>
      <c r="B31" s="76"/>
      <c r="C31" s="73" t="s">
        <v>116</v>
      </c>
      <c r="D31" s="73"/>
      <c r="E31" s="44"/>
    </row>
    <row r="32" spans="1:5">
      <c r="A32" s="44"/>
      <c r="B32" s="76"/>
      <c r="C32" s="74" t="s">
        <v>109</v>
      </c>
      <c r="D32" s="74"/>
      <c r="E32" s="44"/>
    </row>
    <row r="33" spans="1:5">
      <c r="A33" s="44"/>
      <c r="B33" s="76"/>
      <c r="C33" s="74" t="s">
        <v>110</v>
      </c>
      <c r="D33" s="74"/>
      <c r="E33" s="44"/>
    </row>
    <row r="34" spans="1:5">
      <c r="A34" s="44"/>
      <c r="B34" s="76"/>
      <c r="C34" s="74" t="s">
        <v>111</v>
      </c>
      <c r="D34" s="74"/>
      <c r="E34" s="44"/>
    </row>
    <row r="35" spans="1:5">
      <c r="A35" s="44"/>
      <c r="B35" s="56"/>
      <c r="C35" s="74" t="s">
        <v>112</v>
      </c>
      <c r="D35" s="74"/>
      <c r="E35" s="44"/>
    </row>
    <row r="36" spans="1:5">
      <c r="A36" s="44"/>
      <c r="B36" s="56"/>
      <c r="C36" s="75" t="s">
        <v>102</v>
      </c>
      <c r="D36" s="75"/>
      <c r="E36" s="44"/>
    </row>
    <row r="37" spans="1:5">
      <c r="A37" s="44"/>
      <c r="B37" s="56"/>
      <c r="C37" s="75"/>
      <c r="D37" s="75"/>
      <c r="E37" s="44"/>
    </row>
    <row r="38" spans="1:5">
      <c r="A38" s="44"/>
      <c r="B38" s="56"/>
      <c r="C38" s="28"/>
      <c r="D38" s="28"/>
      <c r="E38" s="44"/>
    </row>
    <row r="39" spans="1:5">
      <c r="A39" s="44"/>
      <c r="B39" s="56"/>
      <c r="C39" s="28"/>
      <c r="D39" s="28"/>
      <c r="E39" s="44"/>
    </row>
    <row r="40" spans="1:5">
      <c r="A40" s="44"/>
      <c r="B40" s="56"/>
      <c r="C40" s="28"/>
      <c r="D40" s="28"/>
      <c r="E40" s="44"/>
    </row>
    <row r="41" spans="1:5">
      <c r="A41" s="44"/>
      <c r="B41" s="56"/>
      <c r="C41" s="28"/>
      <c r="D41" s="28"/>
      <c r="E41" s="44"/>
    </row>
    <row r="42" spans="1:5">
      <c r="A42" s="44"/>
      <c r="B42" s="56"/>
      <c r="C42" s="28"/>
      <c r="D42" s="28"/>
      <c r="E42" s="44"/>
    </row>
    <row r="43" spans="1:5">
      <c r="A43" s="44"/>
      <c r="B43" s="56"/>
      <c r="C43" s="28"/>
      <c r="D43" s="28"/>
      <c r="E43" s="44"/>
    </row>
    <row r="44" spans="1:5">
      <c r="A44" s="44"/>
      <c r="B44" s="56"/>
      <c r="C44" s="28"/>
      <c r="D44" s="28"/>
      <c r="E44" s="44"/>
    </row>
    <row r="45" spans="1:5">
      <c r="A45" s="44"/>
      <c r="B45" s="56"/>
      <c r="C45" s="28"/>
      <c r="D45" s="28"/>
      <c r="E45" s="44"/>
    </row>
    <row r="46" spans="1:5">
      <c r="A46" s="44"/>
      <c r="B46" s="56"/>
      <c r="C46" s="28"/>
      <c r="D46" s="28"/>
      <c r="E46" s="44"/>
    </row>
    <row r="47" spans="1:5">
      <c r="A47" s="44"/>
      <c r="B47" s="56"/>
      <c r="C47" s="28"/>
      <c r="D47" s="28"/>
      <c r="E47" s="44"/>
    </row>
    <row r="48" spans="1:5">
      <c r="A48" s="44"/>
      <c r="B48" s="56"/>
      <c r="C48" s="28"/>
      <c r="D48" s="28"/>
      <c r="E48" s="44"/>
    </row>
    <row r="49" spans="1:5" ht="93">
      <c r="A49" s="44"/>
      <c r="B49" s="56"/>
      <c r="C49" s="82" t="s">
        <v>113</v>
      </c>
      <c r="D49" s="82"/>
      <c r="E49" s="44"/>
    </row>
    <row r="50" spans="1:5">
      <c r="A50" s="44"/>
      <c r="B50" s="56"/>
      <c r="C50" s="28"/>
      <c r="D50" s="28"/>
      <c r="E50" s="44"/>
    </row>
    <row r="51" spans="1:5">
      <c r="A51" s="44"/>
      <c r="B51" s="56"/>
      <c r="C51" s="28"/>
      <c r="D51" s="28"/>
      <c r="E51" s="44"/>
    </row>
    <row r="52" spans="1:5">
      <c r="A52" s="44"/>
      <c r="B52" s="56"/>
      <c r="C52" s="28"/>
      <c r="D52" s="28"/>
      <c r="E52" s="44"/>
    </row>
    <row r="53" spans="1:5">
      <c r="A53" s="44"/>
      <c r="B53" s="56"/>
      <c r="C53" s="28"/>
      <c r="D53" s="28"/>
      <c r="E53" s="44"/>
    </row>
    <row r="54" spans="1:5">
      <c r="A54" s="44"/>
      <c r="B54" s="56"/>
      <c r="C54" s="28"/>
      <c r="D54" s="28"/>
      <c r="E54" s="44"/>
    </row>
    <row r="55" spans="1:5">
      <c r="A55" s="44"/>
      <c r="B55" s="28"/>
      <c r="C55" s="28"/>
      <c r="E55" s="44"/>
    </row>
    <row r="56" spans="1:5" ht="48" customHeight="1">
      <c r="A56" s="44"/>
      <c r="B56" s="44"/>
      <c r="C56" s="44"/>
      <c r="D56" s="44"/>
      <c r="E56" s="44"/>
    </row>
  </sheetData>
  <sheetProtection password="CCF6" sheet="1" objects="1" scenarios="1"/>
  <mergeCells count="1">
    <mergeCell ref="B2:C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sheetPr codeName="Sheet6"/>
  <dimension ref="A1:N23"/>
  <sheetViews>
    <sheetView zoomScale="85" zoomScaleNormal="85" workbookViewId="0">
      <selection activeCell="A24" sqref="A24"/>
    </sheetView>
  </sheetViews>
  <sheetFormatPr defaultColWidth="8.88671875" defaultRowHeight="13.2"/>
  <cols>
    <col min="1" max="1" width="9.109375" style="1" customWidth="1"/>
    <col min="2" max="2" width="94.5546875" style="3" customWidth="1"/>
    <col min="3" max="3" width="38.88671875" style="1" customWidth="1"/>
    <col min="4" max="5" width="8.88671875" style="1"/>
    <col min="6" max="6" width="13.88671875" style="1" bestFit="1" customWidth="1"/>
    <col min="7" max="7" width="8.88671875" style="1"/>
    <col min="8" max="8" width="9.6640625" style="1" bestFit="1" customWidth="1"/>
    <col min="9" max="16384" width="8.88671875" style="1"/>
  </cols>
  <sheetData>
    <row r="1" spans="1:14">
      <c r="A1" s="1" t="s">
        <v>27</v>
      </c>
      <c r="B1" s="3" t="s">
        <v>24</v>
      </c>
      <c r="C1" s="1" t="s">
        <v>25</v>
      </c>
      <c r="E1" s="1" t="s">
        <v>28</v>
      </c>
      <c r="F1" s="4">
        <f ca="1">TODAY()</f>
        <v>42345</v>
      </c>
      <c r="H1" s="5">
        <v>42401</v>
      </c>
      <c r="I1" s="1" t="s">
        <v>29</v>
      </c>
      <c r="J1" s="1" t="s">
        <v>31</v>
      </c>
    </row>
    <row r="2" spans="1:14" ht="26.4" customHeight="1">
      <c r="A2" s="1">
        <f>IF(Results!D11="", 0, IF(Results!D11&gt;0.75, 1, 0))</f>
        <v>0</v>
      </c>
      <c r="B2" s="20" t="str">
        <f>IFERROR("Wow - great work! Your business has achieved a diversion rate of "&amp;ROUND(Results!D11*100, 0)&amp;"%! You've already done a great job of recycling; now you can focus on moving closer to truly being zero waste by reducing and reusing.", "")</f>
        <v/>
      </c>
      <c r="C2" s="1" t="s">
        <v>131</v>
      </c>
      <c r="F2" s="4"/>
      <c r="H2" s="121" t="s">
        <v>137</v>
      </c>
      <c r="I2" s="121"/>
      <c r="J2" s="121"/>
      <c r="K2" s="121"/>
      <c r="L2" s="121"/>
      <c r="M2" s="121"/>
      <c r="N2" s="121"/>
    </row>
    <row r="3" spans="1:14" ht="51.75" customHeight="1">
      <c r="A3" s="1">
        <f>IF(SUM('Mixed Recycling'!D36:D41)=0, (1+A2), 0)</f>
        <v>1</v>
      </c>
      <c r="B3" s="3" t="s">
        <v>144</v>
      </c>
      <c r="C3" s="1" t="s">
        <v>26</v>
      </c>
      <c r="H3" s="5">
        <v>42675</v>
      </c>
      <c r="I3" s="1" t="s">
        <v>30</v>
      </c>
      <c r="J3" s="1" t="s">
        <v>43</v>
      </c>
    </row>
    <row r="4" spans="1:14" ht="66">
      <c r="A4" s="1">
        <f ca="1">IF(AND(F1&lt;H1, (SUM('Mixed Recycling'!D36, 'Mixed Recycling'!D37)=0)), (1+(SUM(A2:A3))), 0)</f>
        <v>2</v>
      </c>
      <c r="B4" s="3" t="s">
        <v>158</v>
      </c>
      <c r="C4" s="1" t="s">
        <v>33</v>
      </c>
      <c r="H4" s="5">
        <v>43344</v>
      </c>
      <c r="I4" s="1" t="s">
        <v>138</v>
      </c>
      <c r="J4" s="1" t="s">
        <v>135</v>
      </c>
    </row>
    <row r="5" spans="1:14" ht="66">
      <c r="A5" s="1" t="e">
        <f ca="1">IF((AND(F1&lt;H1, (SUM(Waste!D10:D11)&gt;0), (SUM('Mixed Recycling'!D36:D37)&gt;0), (((SUM('Mixed Recycling'!D36:D37))/((SUM(Waste!D10:D11, 'Mixed Recycling'!D36:D37))))&lt;0.75))), ((SUM(A2:A4))+1), 0)</f>
        <v>#DIV/0!</v>
      </c>
      <c r="B5" s="6" t="s">
        <v>159</v>
      </c>
      <c r="C5" s="1" t="s">
        <v>36</v>
      </c>
      <c r="H5" s="5">
        <v>43344</v>
      </c>
      <c r="I5" s="1" t="s">
        <v>139</v>
      </c>
      <c r="J5" s="1" t="s">
        <v>134</v>
      </c>
    </row>
    <row r="6" spans="1:14" ht="52.8">
      <c r="A6" s="1">
        <f ca="1">IF(AND(F1&gt;=H1, F1&lt;H5, (SUM('Mixed Recycling'!D36, 'Mixed Recycling'!D37)=0)), 1+(SUM(A2:A5)), 0)</f>
        <v>0</v>
      </c>
      <c r="B6" s="3" t="s">
        <v>157</v>
      </c>
      <c r="C6" s="1" t="s">
        <v>34</v>
      </c>
      <c r="H6" s="5">
        <v>43709</v>
      </c>
      <c r="I6" s="1" t="s">
        <v>140</v>
      </c>
      <c r="J6" s="1" t="s">
        <v>32</v>
      </c>
    </row>
    <row r="7" spans="1:14" ht="52.8">
      <c r="A7" s="1">
        <f>IFERROR(0, IF((AND(F1&gt;=H1, F1&lt;H5, (SUM('Mixed Recycling'!D36, 'Mixed Recycling'!D37)&gt;0), (SUM(Waste!D10, Waste!D11)&gt;0), (SUM('Mixed Recycling'!D36, 'Mixed Recycling'!D37)/(SUM(Waste!D10, Waste!D11))&lt;0.8))), (1+(SUM(A2:A6))), 0))</f>
        <v>0</v>
      </c>
      <c r="B7" s="6" t="s">
        <v>145</v>
      </c>
      <c r="C7" s="1" t="s">
        <v>35</v>
      </c>
      <c r="H7" s="27">
        <v>42979</v>
      </c>
      <c r="I7" s="1" t="s">
        <v>141</v>
      </c>
      <c r="J7" s="1" t="s">
        <v>136</v>
      </c>
    </row>
    <row r="8" spans="1:14" ht="118.8">
      <c r="A8" s="1">
        <f ca="1">IF((AND((F1&lt;H3), D8=0, E8=0, F8=0, G8=0, H9=0, I9=0, M8=0)), (SUM(A2:A7)+1), 0)</f>
        <v>0</v>
      </c>
      <c r="B8" s="3" t="s">
        <v>146</v>
      </c>
      <c r="C8" s="1" t="s">
        <v>44</v>
      </c>
      <c r="D8" s="26" t="str">
        <f>IFERROR(('Mixed Recycling'!D36/('Mixed Recycling'!D36+Waste!D10)), "N/A")</f>
        <v>N/A</v>
      </c>
      <c r="E8" s="26" t="str">
        <f>IFERROR(('Mixed Recycling'!D37/('Mixed Recycling'!D37+Waste!D11)),"N/A")</f>
        <v>N/A</v>
      </c>
      <c r="F8" s="26" t="str">
        <f>IFERROR((('Mixed Recycling'!D38/('Mixed Recycling'!D38+Waste!D12))),"N/A")</f>
        <v>N/A</v>
      </c>
      <c r="G8" s="26" t="str">
        <f>IFERROR((('Mixed Recycling'!D39/('Mixed Recycling'!D39+Waste!D13))), "N/A")</f>
        <v>N/A</v>
      </c>
      <c r="J8" s="26" t="str">
        <f>IFERROR((('Mixed Recycling'!D42/('Mixed Recycling'!D42+Waste!D17))),"N/A")</f>
        <v>N/A</v>
      </c>
      <c r="K8" s="26" t="str">
        <f>IFERROR((('Mixed Recycling'!D43/('Mixed Recycling'!D43+Waste!D18))),"N/A")</f>
        <v>N/A</v>
      </c>
      <c r="L8" s="26" t="str">
        <f>IFERROR((('Mixed Recycling'!D44/('Mixed Recycling'!D44+Waste!D19))),"N/A")</f>
        <v>N/A</v>
      </c>
      <c r="M8" s="26">
        <f>PRODUCT(D8:L8)</f>
        <v>0</v>
      </c>
    </row>
    <row r="9" spans="1:14" ht="129.6" customHeight="1">
      <c r="A9" s="1">
        <f ca="1">IF((AND((F1&lt;H3), A8=0, SUM('Mixed Recycling'!D36, 'Mixed Recycling'!D37, 'Mixed Recycling'!D38, 'Mixed Recycling'!D39, 'Mixed Recycling'!D40, 'Mixed Recycling'!D41)&lt;&gt;0, M8=0)), (SUM(A2:A8)+1), 0)</f>
        <v>0</v>
      </c>
      <c r="B9" s="20" t="s">
        <v>147</v>
      </c>
      <c r="H9" s="26" t="str">
        <f>IFERROR(('Mixed Recycling'!D40/('Mixed Recycling'!D40+Waste!D14)),"N/A")</f>
        <v>N/A</v>
      </c>
      <c r="I9" s="26" t="str">
        <f>IFERROR((('Mixed Recycling'!D41/('Mixed Recycling'!D41+Waste!D15))),"N/A")</f>
        <v>N/A</v>
      </c>
    </row>
    <row r="10" spans="1:14" ht="131.4" customHeight="1">
      <c r="A10" s="1">
        <f ca="1">IF((AND((F1&gt;H3), D8=0, E8=0, F8=0, G8=0, H9=0, I9=0, M8=0)), (SUM(A2:A9)+1), 0)</f>
        <v>0</v>
      </c>
      <c r="B10" s="20" t="s">
        <v>148</v>
      </c>
    </row>
    <row r="11" spans="1:14" ht="132">
      <c r="A11" s="1">
        <f ca="1">IF((AND((F1&gt;=H3), A10=0, SUM('Mixed Recycling'!D36, 'Mixed Recycling'!D37, 'Mixed Recycling'!D38, 'Mixed Recycling'!D39, 'Mixed Recycling'!D40, 'Mixed Recycling'!D41)&lt;&gt;0, M8=0)), (SUM(A2:A10)+1), 0)</f>
        <v>0</v>
      </c>
      <c r="B11" s="20" t="s">
        <v>149</v>
      </c>
    </row>
    <row r="12" spans="1:14" ht="52.8">
      <c r="A12" s="1" t="e">
        <f ca="1">IF(AND(F1&lt;H7, ('Other Recycling'!D14=0)), (SUM(A2:A11)+1), 0)</f>
        <v>#DIV/0!</v>
      </c>
      <c r="B12" s="20" t="s">
        <v>150</v>
      </c>
      <c r="C12" s="21"/>
      <c r="D12" s="22"/>
      <c r="E12" s="21"/>
      <c r="F12" s="23"/>
    </row>
    <row r="13" spans="1:14" ht="52.8">
      <c r="A13" s="1" t="e">
        <f ca="1">IF(AND(F1&lt;H7, ('Other Recycling'!D14&gt;0), (('Other Recycling'!D14/Waste!D16)&lt;75)), (SUM(A2:A12)+1), 0)</f>
        <v>#DIV/0!</v>
      </c>
      <c r="B13" s="20" t="s">
        <v>151</v>
      </c>
      <c r="C13" s="21"/>
      <c r="D13" s="22"/>
      <c r="E13" s="21"/>
      <c r="F13" s="23"/>
    </row>
    <row r="14" spans="1:14" ht="52.8">
      <c r="A14" s="1">
        <f ca="1">IF(AND(F1&gt;=H7, ('Other Recycling'!D14=0)), (SUM(A2:A13)+1), 0)</f>
        <v>0</v>
      </c>
      <c r="B14" s="20" t="s">
        <v>120</v>
      </c>
      <c r="C14" s="21"/>
      <c r="D14" s="22"/>
      <c r="E14" s="21"/>
      <c r="F14" s="23"/>
    </row>
    <row r="15" spans="1:14" ht="52.8">
      <c r="A15" s="1" t="e">
        <f ca="1">IF(AND(F1&gt;=H7, ('Other Recycling'!D14&gt;0), (('Other Recycling'!D14/('Other Recycling'!D14+Waste!D16)&lt;0.75))), (SUM(A2:A14)+1), 0)</f>
        <v>#DIV/0!</v>
      </c>
      <c r="B15" s="20" t="s">
        <v>121</v>
      </c>
      <c r="C15" s="21"/>
      <c r="D15" s="22"/>
      <c r="E15" s="21"/>
      <c r="F15" s="23"/>
    </row>
    <row r="16" spans="1:14" ht="39.6">
      <c r="A16" s="1">
        <f ca="1">IF(AND(F1&gt;=H5, (SUM('Mixed Recycling'!D36, 'Mixed Recycling'!D37)=0)), 1+(SUM(A2:A15)), 0)</f>
        <v>0</v>
      </c>
      <c r="B16" s="20" t="s">
        <v>132</v>
      </c>
      <c r="C16" s="21"/>
      <c r="D16" s="22"/>
      <c r="E16" s="21"/>
      <c r="F16" s="23"/>
    </row>
    <row r="17" spans="1:6" ht="52.8">
      <c r="A17" s="1" t="e">
        <f ca="1">IF((AND(F1&gt;=H5, (SUM('Mixed Recycling'!D36, 'Mixed Recycling'!D37)&gt;0), (SUM(Waste!D10, Waste!D11)&gt;0), (SUM('Mixed Recycling'!D36, 'Mixed Recycling'!D37)/(SUM(Waste!D10, Waste!D11))&lt;0.8))), (1+(SUM(A2:A16))), 0)</f>
        <v>#DIV/0!</v>
      </c>
      <c r="B17" s="20" t="s">
        <v>133</v>
      </c>
      <c r="C17" s="21"/>
      <c r="D17" s="22"/>
      <c r="E17" s="21"/>
      <c r="F17" s="23"/>
    </row>
    <row r="18" spans="1:6" ht="79.2">
      <c r="A18" s="1" t="e">
        <f ca="1">IF(AND(F1&lt;=H4, F1&lt;H6, ('Other Recycling'!D14=0)), (1+(SUM(A2:A17))), 0)</f>
        <v>#DIV/0!</v>
      </c>
      <c r="B18" s="20" t="s">
        <v>152</v>
      </c>
      <c r="C18" s="21"/>
      <c r="D18" s="22"/>
      <c r="E18" s="21"/>
      <c r="F18" s="23"/>
    </row>
    <row r="19" spans="1:6" ht="79.2">
      <c r="A19" s="1">
        <f ca="1">IF(AND(F1&gt;=H4, F1&lt;H6, ('Other Recycling'!D14=0)), (1+(SUM(A2:A18))), 0)</f>
        <v>0</v>
      </c>
      <c r="B19" s="24" t="s">
        <v>154</v>
      </c>
      <c r="C19" s="21"/>
      <c r="D19" s="22"/>
      <c r="E19" s="21"/>
      <c r="F19" s="23"/>
    </row>
    <row r="20" spans="1:6" ht="79.2">
      <c r="A20" s="1" t="e">
        <f ca="1">IF(AND(F1&lt;H4, ((('Other Recycling'!D14)/(SUM(Waste!D16:D16, 'Other Recycling'!D14)))&lt;0.75), ((('Other Recycling'!D14)/(SUM(Waste!D16:D16, 'Other Recycling'!D14)))&gt;0)), (1+(SUM(A2:A19))), 0)</f>
        <v>#DIV/0!</v>
      </c>
      <c r="B20" s="24" t="s">
        <v>153</v>
      </c>
      <c r="C20" s="21"/>
      <c r="D20" s="22"/>
      <c r="E20" s="21"/>
      <c r="F20" s="23"/>
    </row>
    <row r="21" spans="1:6" ht="66">
      <c r="A21" s="1" t="e">
        <f ca="1">IF(AND(F1&gt;=H4, ((('Other Recycling'!D14)/(SUM(Waste!D16:D16,'Other Recycling'!D14)))&lt;0.75), ((('Other Recycling'!D14)/(SUM(Waste!D16:D16,'Other Recycling'!D14)))&gt;0)), (1+(SUM(A2:A20))), 0)</f>
        <v>#DIV/0!</v>
      </c>
      <c r="B21" s="24" t="s">
        <v>155</v>
      </c>
      <c r="C21" s="21"/>
      <c r="D21" s="22"/>
      <c r="E21" s="25"/>
      <c r="F21" s="23" t="s">
        <v>130</v>
      </c>
    </row>
    <row r="22" spans="1:6" ht="79.2">
      <c r="A22" s="1">
        <f ca="1">IF(AND(F1&gt;=H6, ('Other Recycling'!D14=0)), (1+(SUM(A2:A21))), 0)</f>
        <v>0</v>
      </c>
      <c r="B22" s="20" t="s">
        <v>142</v>
      </c>
    </row>
    <row r="23" spans="1:6" ht="52.8">
      <c r="A23" s="1" t="e">
        <f ca="1">IF(AND(F1&gt;=H6, ((('Other Recycling'!D14)/(SUM(Waste!D16:D16, 'Other Recycling'!D14)))&lt;0.75), ((('Other Recycling'!D14)/(SUM(Waste!D16:D16, 'Other Recycling'!D14)))&gt;0)), (1+(SUM(A2:A22))), 0)</f>
        <v>#DIV/0!</v>
      </c>
      <c r="B23" s="20" t="s">
        <v>143</v>
      </c>
    </row>
  </sheetData>
  <sheetProtection password="CCF6" sheet="1" objects="1" scenarios="1"/>
  <mergeCells count="1">
    <mergeCell ref="H2:N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sheetPr codeName="Sheet1"/>
  <dimension ref="A1:Q126"/>
  <sheetViews>
    <sheetView workbookViewId="0"/>
  </sheetViews>
  <sheetFormatPr defaultColWidth="8.88671875" defaultRowHeight="13.2"/>
  <cols>
    <col min="1" max="1" width="8.88671875" style="1" customWidth="1"/>
    <col min="2" max="2" width="2.33203125" style="1" customWidth="1"/>
    <col min="3" max="3" width="49.5546875" style="1" bestFit="1" customWidth="1"/>
    <col min="4" max="4" width="13.6640625" style="2" bestFit="1" customWidth="1"/>
    <col min="5" max="6" width="8.88671875" style="1"/>
    <col min="7" max="7" width="6.6640625" style="1" customWidth="1"/>
    <col min="8" max="8" width="2.33203125" style="1" customWidth="1"/>
    <col min="9" max="16384" width="8.88671875" style="1"/>
  </cols>
  <sheetData>
    <row r="1" spans="1:9" ht="48" customHeight="1">
      <c r="A1" s="40"/>
      <c r="B1" s="40"/>
      <c r="C1" s="40"/>
      <c r="D1" s="46"/>
      <c r="E1" s="40"/>
      <c r="F1" s="40"/>
      <c r="G1" s="40"/>
      <c r="H1" s="40"/>
      <c r="I1" s="40"/>
    </row>
    <row r="2" spans="1:9">
      <c r="A2" s="40"/>
      <c r="B2" s="30"/>
      <c r="C2" s="30"/>
      <c r="D2" s="31"/>
      <c r="E2" s="30"/>
      <c r="F2" s="30"/>
      <c r="G2" s="30"/>
      <c r="H2" s="30"/>
      <c r="I2" s="40"/>
    </row>
    <row r="3" spans="1:9" ht="22.8">
      <c r="A3" s="40"/>
      <c r="B3" s="30"/>
      <c r="C3" s="99" t="s">
        <v>123</v>
      </c>
      <c r="D3" s="100"/>
      <c r="E3" s="100"/>
      <c r="F3" s="100"/>
      <c r="G3" s="100"/>
      <c r="H3" s="85"/>
      <c r="I3" s="40"/>
    </row>
    <row r="4" spans="1:9" ht="13.95" customHeight="1">
      <c r="A4" s="40"/>
      <c r="B4" s="30"/>
      <c r="C4" s="83"/>
      <c r="D4" s="85"/>
      <c r="E4" s="85"/>
      <c r="F4" s="85"/>
      <c r="G4" s="85"/>
      <c r="H4" s="85"/>
      <c r="I4" s="40"/>
    </row>
    <row r="5" spans="1:9" ht="13.2" customHeight="1">
      <c r="A5" s="40"/>
      <c r="B5" s="30"/>
      <c r="C5" s="107" t="s">
        <v>114</v>
      </c>
      <c r="D5" s="107"/>
      <c r="E5" s="107"/>
      <c r="F5" s="107"/>
      <c r="G5" s="107"/>
      <c r="H5" s="85"/>
      <c r="I5" s="40"/>
    </row>
    <row r="6" spans="1:9" ht="13.2" customHeight="1">
      <c r="A6" s="40"/>
      <c r="B6" s="30"/>
      <c r="C6" s="88"/>
      <c r="D6" s="88"/>
      <c r="E6" s="88"/>
      <c r="F6" s="88"/>
      <c r="G6" s="88"/>
      <c r="H6" s="85"/>
      <c r="I6" s="40"/>
    </row>
    <row r="7" spans="1:9" ht="88.2" customHeight="1">
      <c r="A7" s="40"/>
      <c r="B7" s="30"/>
      <c r="C7" s="106" t="s">
        <v>124</v>
      </c>
      <c r="D7" s="106"/>
      <c r="E7" s="106"/>
      <c r="F7" s="106"/>
      <c r="G7" s="106"/>
      <c r="H7" s="87"/>
      <c r="I7" s="40"/>
    </row>
    <row r="8" spans="1:9" ht="13.8" thickBot="1">
      <c r="A8" s="40"/>
      <c r="B8" s="30"/>
      <c r="C8" s="30"/>
      <c r="D8" s="31"/>
      <c r="E8" s="30"/>
      <c r="F8" s="30"/>
      <c r="G8" s="30"/>
      <c r="H8" s="30"/>
      <c r="I8" s="40"/>
    </row>
    <row r="9" spans="1:9" ht="14.4" customHeight="1">
      <c r="A9" s="40"/>
      <c r="B9" s="30"/>
      <c r="C9" s="101" t="s">
        <v>13</v>
      </c>
      <c r="D9" s="102"/>
      <c r="E9" s="30"/>
      <c r="F9" s="30"/>
      <c r="G9" s="30"/>
      <c r="H9" s="30"/>
      <c r="I9" s="40"/>
    </row>
    <row r="10" spans="1:9" ht="15" customHeight="1" thickBot="1">
      <c r="A10" s="40"/>
      <c r="B10" s="30"/>
      <c r="C10" s="103"/>
      <c r="D10" s="104"/>
      <c r="E10" s="30"/>
      <c r="F10" s="30"/>
      <c r="G10" s="30"/>
      <c r="H10" s="30"/>
      <c r="I10" s="40"/>
    </row>
    <row r="11" spans="1:9" ht="13.8" thickBot="1">
      <c r="A11" s="40"/>
      <c r="B11" s="30"/>
      <c r="C11" s="47" t="s">
        <v>16</v>
      </c>
      <c r="D11" s="96"/>
      <c r="E11" s="30"/>
      <c r="F11" s="30"/>
      <c r="G11" s="30"/>
      <c r="H11" s="30"/>
      <c r="I11" s="40"/>
    </row>
    <row r="12" spans="1:9" ht="13.8" thickBot="1">
      <c r="A12" s="40"/>
      <c r="B12" s="30"/>
      <c r="C12" s="47" t="s">
        <v>14</v>
      </c>
      <c r="D12" s="96"/>
      <c r="E12" s="30"/>
      <c r="F12" s="30"/>
      <c r="G12" s="30"/>
      <c r="H12" s="30"/>
      <c r="I12" s="40"/>
    </row>
    <row r="13" spans="1:9" ht="13.8" thickBot="1">
      <c r="A13" s="40"/>
      <c r="B13" s="30"/>
      <c r="C13" s="47" t="s">
        <v>15</v>
      </c>
      <c r="D13" s="96"/>
      <c r="E13" s="30"/>
      <c r="F13" s="30"/>
      <c r="G13" s="30"/>
      <c r="H13" s="30"/>
      <c r="I13" s="40"/>
    </row>
    <row r="14" spans="1:9">
      <c r="A14" s="40"/>
      <c r="B14" s="30"/>
      <c r="C14" s="30"/>
      <c r="D14" s="31"/>
      <c r="E14" s="30"/>
      <c r="F14" s="30"/>
      <c r="G14" s="30"/>
      <c r="H14" s="30"/>
      <c r="I14" s="40"/>
    </row>
    <row r="15" spans="1:9" ht="45" customHeight="1">
      <c r="A15" s="40"/>
      <c r="B15" s="30"/>
      <c r="C15" s="98" t="s">
        <v>89</v>
      </c>
      <c r="D15" s="98"/>
      <c r="E15" s="98"/>
      <c r="F15" s="98"/>
      <c r="G15" s="98"/>
      <c r="H15" s="84"/>
      <c r="I15" s="40"/>
    </row>
    <row r="16" spans="1:9">
      <c r="A16" s="40"/>
      <c r="B16" s="30"/>
      <c r="C16" s="30"/>
      <c r="D16" s="31"/>
      <c r="E16" s="30"/>
      <c r="F16" s="30"/>
      <c r="G16" s="30"/>
      <c r="H16" s="30"/>
      <c r="I16" s="40"/>
    </row>
    <row r="17" spans="1:9" ht="30" customHeight="1">
      <c r="A17" s="40"/>
      <c r="B17" s="30"/>
      <c r="C17" s="105" t="s">
        <v>90</v>
      </c>
      <c r="D17" s="105"/>
      <c r="E17" s="105"/>
      <c r="F17" s="105"/>
      <c r="G17" s="105"/>
      <c r="H17" s="84"/>
      <c r="I17" s="40"/>
    </row>
    <row r="18" spans="1:9">
      <c r="A18" s="40"/>
      <c r="B18" s="30"/>
      <c r="C18" s="30"/>
      <c r="D18" s="31"/>
      <c r="E18" s="30"/>
      <c r="F18" s="30"/>
      <c r="G18" s="30"/>
      <c r="H18" s="30"/>
      <c r="I18" s="40"/>
    </row>
    <row r="19" spans="1:9">
      <c r="A19" s="40"/>
      <c r="B19" s="30"/>
      <c r="C19" s="30"/>
      <c r="D19" s="31"/>
      <c r="E19" s="30"/>
      <c r="F19" s="30"/>
      <c r="G19" s="30"/>
      <c r="H19" s="30"/>
      <c r="I19" s="40"/>
    </row>
    <row r="20" spans="1:9">
      <c r="A20" s="40"/>
      <c r="B20" s="30"/>
      <c r="C20" s="30"/>
      <c r="D20" s="31"/>
      <c r="E20" s="30"/>
      <c r="F20" s="30"/>
      <c r="G20" s="30"/>
      <c r="H20" s="30"/>
      <c r="I20" s="40"/>
    </row>
    <row r="21" spans="1:9">
      <c r="A21" s="40"/>
      <c r="B21" s="30"/>
      <c r="C21" s="30"/>
      <c r="D21" s="31"/>
      <c r="E21" s="30"/>
      <c r="F21" s="30"/>
      <c r="G21" s="30"/>
      <c r="H21" s="30"/>
      <c r="I21" s="40"/>
    </row>
    <row r="22" spans="1:9">
      <c r="A22" s="40"/>
      <c r="B22" s="30"/>
      <c r="C22" s="30"/>
      <c r="D22" s="31"/>
      <c r="E22" s="30"/>
      <c r="F22" s="30"/>
      <c r="G22" s="30"/>
      <c r="H22" s="30"/>
      <c r="I22" s="40"/>
    </row>
    <row r="23" spans="1:9">
      <c r="A23" s="40"/>
      <c r="B23" s="30"/>
      <c r="C23" s="30"/>
      <c r="D23" s="31"/>
      <c r="E23" s="30"/>
      <c r="F23" s="30"/>
      <c r="G23" s="30"/>
      <c r="H23" s="30"/>
      <c r="I23" s="40"/>
    </row>
    <row r="24" spans="1:9">
      <c r="A24" s="40"/>
      <c r="B24" s="30"/>
      <c r="C24" s="30"/>
      <c r="D24" s="31"/>
      <c r="E24" s="30"/>
      <c r="F24" s="30"/>
      <c r="G24" s="30"/>
      <c r="H24" s="30"/>
      <c r="I24" s="40"/>
    </row>
    <row r="25" spans="1:9">
      <c r="A25" s="40"/>
      <c r="B25" s="30"/>
      <c r="C25" s="30"/>
      <c r="D25" s="31"/>
      <c r="E25" s="30"/>
      <c r="F25" s="30"/>
      <c r="G25" s="30"/>
      <c r="H25" s="30"/>
      <c r="I25" s="40"/>
    </row>
    <row r="26" spans="1:9">
      <c r="A26" s="40"/>
      <c r="B26" s="30"/>
      <c r="C26" s="30"/>
      <c r="D26" s="31"/>
      <c r="E26" s="30"/>
      <c r="F26" s="30"/>
      <c r="G26" s="30"/>
      <c r="H26" s="30"/>
      <c r="I26" s="40"/>
    </row>
    <row r="27" spans="1:9">
      <c r="A27" s="40"/>
      <c r="B27" s="30"/>
      <c r="C27" s="30"/>
      <c r="D27" s="31"/>
      <c r="E27" s="30"/>
      <c r="F27" s="30"/>
      <c r="G27" s="30"/>
      <c r="H27" s="30"/>
      <c r="I27" s="40"/>
    </row>
    <row r="28" spans="1:9">
      <c r="A28" s="40"/>
      <c r="B28" s="30"/>
      <c r="C28" s="30"/>
      <c r="D28" s="31"/>
      <c r="E28" s="30"/>
      <c r="F28" s="30"/>
      <c r="G28" s="30"/>
      <c r="H28" s="30"/>
      <c r="I28" s="40"/>
    </row>
    <row r="29" spans="1:9">
      <c r="A29" s="40"/>
      <c r="B29" s="30"/>
      <c r="C29" s="30"/>
      <c r="D29" s="31"/>
      <c r="E29" s="30"/>
      <c r="F29" s="30"/>
      <c r="G29" s="30"/>
      <c r="H29" s="30"/>
      <c r="I29" s="40"/>
    </row>
    <row r="30" spans="1:9">
      <c r="A30" s="40"/>
      <c r="B30" s="30"/>
      <c r="C30" s="30"/>
      <c r="D30" s="31"/>
      <c r="E30" s="30"/>
      <c r="F30" s="30"/>
      <c r="G30" s="30"/>
      <c r="H30" s="30"/>
      <c r="I30" s="40"/>
    </row>
    <row r="31" spans="1:9">
      <c r="A31" s="40"/>
      <c r="B31" s="30"/>
      <c r="C31" s="30"/>
      <c r="D31" s="31"/>
      <c r="E31" s="30"/>
      <c r="F31" s="30"/>
      <c r="G31" s="30"/>
      <c r="H31" s="30"/>
      <c r="I31" s="40"/>
    </row>
    <row r="32" spans="1:9">
      <c r="A32" s="40"/>
      <c r="B32" s="30"/>
      <c r="C32" s="30"/>
      <c r="D32" s="31"/>
      <c r="E32" s="30"/>
      <c r="F32" s="30"/>
      <c r="G32" s="30"/>
      <c r="H32" s="30"/>
      <c r="I32" s="40"/>
    </row>
    <row r="33" spans="1:9">
      <c r="A33" s="40"/>
      <c r="B33" s="30"/>
      <c r="C33" s="30"/>
      <c r="D33" s="31"/>
      <c r="E33" s="30"/>
      <c r="F33" s="30"/>
      <c r="G33" s="30"/>
      <c r="H33" s="30"/>
      <c r="I33" s="40"/>
    </row>
    <row r="34" spans="1:9">
      <c r="A34" s="40"/>
      <c r="B34" s="30"/>
      <c r="C34" s="30"/>
      <c r="D34" s="31"/>
      <c r="E34" s="30"/>
      <c r="F34" s="30"/>
      <c r="G34" s="30"/>
      <c r="H34" s="30"/>
      <c r="I34" s="40"/>
    </row>
    <row r="35" spans="1:9">
      <c r="A35" s="40"/>
      <c r="B35" s="30"/>
      <c r="C35" s="30"/>
      <c r="D35" s="31"/>
      <c r="E35" s="30"/>
      <c r="F35" s="30"/>
      <c r="G35" s="30"/>
      <c r="H35" s="30"/>
      <c r="I35" s="40"/>
    </row>
    <row r="36" spans="1:9">
      <c r="A36" s="40"/>
      <c r="B36" s="30"/>
      <c r="C36" s="30"/>
      <c r="D36" s="31"/>
      <c r="E36" s="30"/>
      <c r="F36" s="30"/>
      <c r="G36" s="30"/>
      <c r="H36" s="30"/>
      <c r="I36" s="40"/>
    </row>
    <row r="37" spans="1:9">
      <c r="A37" s="40"/>
      <c r="B37" s="30"/>
      <c r="C37" s="30"/>
      <c r="D37" s="31"/>
      <c r="E37" s="30"/>
      <c r="F37" s="30"/>
      <c r="G37" s="30"/>
      <c r="H37" s="30"/>
      <c r="I37" s="40"/>
    </row>
    <row r="38" spans="1:9">
      <c r="A38" s="40"/>
      <c r="B38" s="30"/>
      <c r="C38" s="30"/>
      <c r="D38" s="31"/>
      <c r="E38" s="30"/>
      <c r="F38" s="30"/>
      <c r="G38" s="30"/>
      <c r="H38" s="30"/>
      <c r="I38" s="40"/>
    </row>
    <row r="39" spans="1:9">
      <c r="A39" s="40"/>
      <c r="B39" s="30"/>
      <c r="C39" s="30"/>
      <c r="D39" s="31"/>
      <c r="E39" s="30"/>
      <c r="F39" s="30"/>
      <c r="G39" s="30"/>
      <c r="H39" s="30"/>
      <c r="I39" s="40"/>
    </row>
    <row r="40" spans="1:9">
      <c r="A40" s="40"/>
      <c r="B40" s="30"/>
      <c r="C40" s="30"/>
      <c r="D40" s="31"/>
      <c r="E40" s="30"/>
      <c r="F40" s="30"/>
      <c r="G40" s="30"/>
      <c r="H40" s="30"/>
      <c r="I40" s="40"/>
    </row>
    <row r="41" spans="1:9">
      <c r="A41" s="40"/>
      <c r="B41" s="30"/>
      <c r="C41" s="30"/>
      <c r="D41" s="31"/>
      <c r="E41" s="30"/>
      <c r="F41" s="30"/>
      <c r="G41" s="30"/>
      <c r="H41" s="30"/>
      <c r="I41" s="40"/>
    </row>
    <row r="42" spans="1:9" ht="55.5" customHeight="1">
      <c r="A42" s="40"/>
      <c r="B42" s="30"/>
      <c r="C42" s="98" t="s">
        <v>129</v>
      </c>
      <c r="D42" s="98"/>
      <c r="E42" s="98"/>
      <c r="F42" s="98"/>
      <c r="G42" s="98"/>
      <c r="H42" s="84"/>
      <c r="I42" s="40"/>
    </row>
    <row r="43" spans="1:9">
      <c r="A43" s="40"/>
      <c r="B43" s="30"/>
      <c r="C43" s="90"/>
      <c r="D43" s="90"/>
      <c r="E43" s="90"/>
      <c r="F43" s="90"/>
      <c r="G43" s="90"/>
      <c r="H43" s="90"/>
      <c r="I43" s="40"/>
    </row>
    <row r="44" spans="1:9">
      <c r="A44" s="40"/>
      <c r="B44" s="30"/>
      <c r="C44" s="30"/>
      <c r="D44" s="31"/>
      <c r="E44" s="30"/>
      <c r="F44" s="30"/>
      <c r="G44" s="30"/>
      <c r="H44" s="30"/>
      <c r="I44" s="40"/>
    </row>
    <row r="45" spans="1:9">
      <c r="A45" s="40"/>
      <c r="B45" s="30"/>
      <c r="C45" s="30"/>
      <c r="D45" s="31"/>
      <c r="E45" s="30"/>
      <c r="F45" s="30"/>
      <c r="G45" s="30"/>
      <c r="H45" s="30"/>
      <c r="I45" s="40"/>
    </row>
    <row r="46" spans="1:9">
      <c r="A46" s="40"/>
      <c r="B46" s="30"/>
      <c r="C46" s="30"/>
      <c r="D46" s="31"/>
      <c r="E46" s="30"/>
      <c r="F46" s="30"/>
      <c r="G46" s="30"/>
      <c r="H46" s="30"/>
      <c r="I46" s="40"/>
    </row>
    <row r="47" spans="1:9">
      <c r="A47" s="40"/>
      <c r="B47" s="30"/>
      <c r="C47" s="30"/>
      <c r="D47" s="31"/>
      <c r="E47" s="30"/>
      <c r="F47" s="30"/>
      <c r="G47" s="30"/>
      <c r="H47" s="30"/>
      <c r="I47" s="40"/>
    </row>
    <row r="48" spans="1:9">
      <c r="A48" s="40"/>
      <c r="B48" s="30"/>
      <c r="C48" s="30"/>
      <c r="D48" s="31"/>
      <c r="E48" s="30"/>
      <c r="F48" s="30"/>
      <c r="G48" s="30"/>
      <c r="H48" s="30"/>
      <c r="I48" s="40"/>
    </row>
    <row r="49" spans="1:17">
      <c r="A49" s="40"/>
      <c r="B49" s="30"/>
      <c r="C49" s="30"/>
      <c r="D49" s="31"/>
      <c r="E49" s="30"/>
      <c r="F49" s="30"/>
      <c r="G49" s="30"/>
      <c r="H49" s="30"/>
      <c r="I49" s="40"/>
    </row>
    <row r="50" spans="1:17">
      <c r="A50" s="40"/>
      <c r="B50" s="30"/>
      <c r="C50" s="30"/>
      <c r="D50" s="31"/>
      <c r="E50" s="30"/>
      <c r="F50" s="30"/>
      <c r="G50" s="30"/>
      <c r="H50" s="30"/>
      <c r="I50" s="40"/>
    </row>
    <row r="51" spans="1:17">
      <c r="A51" s="40"/>
      <c r="B51" s="30"/>
      <c r="C51" s="30"/>
      <c r="D51" s="31"/>
      <c r="E51" s="30"/>
      <c r="F51" s="30"/>
      <c r="G51" s="30"/>
      <c r="H51" s="30"/>
      <c r="I51" s="40"/>
    </row>
    <row r="52" spans="1:17">
      <c r="A52" s="40"/>
      <c r="B52" s="30"/>
      <c r="C52" s="30"/>
      <c r="D52" s="31"/>
      <c r="E52" s="30"/>
      <c r="F52" s="30"/>
      <c r="G52" s="30"/>
      <c r="H52" s="30"/>
      <c r="I52" s="40"/>
    </row>
    <row r="53" spans="1:17">
      <c r="A53" s="40"/>
      <c r="B53" s="30"/>
      <c r="C53" s="30"/>
      <c r="D53" s="31"/>
      <c r="E53" s="30"/>
      <c r="F53" s="30"/>
      <c r="G53" s="30"/>
      <c r="H53" s="30"/>
      <c r="I53" s="40"/>
    </row>
    <row r="54" spans="1:17">
      <c r="A54" s="40"/>
      <c r="B54" s="30"/>
      <c r="C54" s="30"/>
      <c r="D54" s="31"/>
      <c r="E54" s="30"/>
      <c r="F54" s="30"/>
      <c r="G54" s="30"/>
      <c r="H54" s="30"/>
      <c r="I54" s="40"/>
    </row>
    <row r="55" spans="1:17">
      <c r="A55" s="40"/>
      <c r="B55" s="30"/>
      <c r="C55" s="30"/>
      <c r="D55" s="31"/>
      <c r="E55" s="30"/>
      <c r="F55" s="30"/>
      <c r="G55" s="30"/>
      <c r="H55" s="30"/>
      <c r="I55" s="40"/>
    </row>
    <row r="56" spans="1:17">
      <c r="A56" s="40"/>
      <c r="B56" s="30"/>
      <c r="C56" s="30"/>
      <c r="D56" s="31"/>
      <c r="E56" s="30"/>
      <c r="F56" s="30"/>
      <c r="G56" s="30"/>
      <c r="H56" s="30"/>
      <c r="I56" s="40"/>
    </row>
    <row r="57" spans="1:17">
      <c r="A57" s="40"/>
      <c r="B57" s="30"/>
      <c r="C57" s="30"/>
      <c r="D57" s="31"/>
      <c r="E57" s="30"/>
      <c r="F57" s="30"/>
      <c r="G57" s="30"/>
      <c r="H57" s="30"/>
      <c r="I57" s="40"/>
    </row>
    <row r="58" spans="1:17">
      <c r="A58" s="40"/>
      <c r="B58" s="30"/>
      <c r="C58" s="30"/>
      <c r="D58" s="31"/>
      <c r="E58" s="30"/>
      <c r="F58" s="30"/>
      <c r="G58" s="30"/>
      <c r="H58" s="30"/>
      <c r="I58" s="40"/>
    </row>
    <row r="59" spans="1:17">
      <c r="A59" s="40"/>
      <c r="B59" s="30"/>
      <c r="C59" s="30"/>
      <c r="D59" s="31"/>
      <c r="E59" s="30"/>
      <c r="F59" s="30"/>
      <c r="G59" s="30"/>
      <c r="H59" s="30"/>
      <c r="I59" s="40"/>
    </row>
    <row r="60" spans="1:17">
      <c r="A60" s="40"/>
      <c r="B60" s="30"/>
      <c r="C60" s="30"/>
      <c r="D60" s="31"/>
      <c r="E60" s="30"/>
      <c r="F60" s="30"/>
      <c r="G60" s="30"/>
      <c r="H60" s="30"/>
      <c r="I60" s="40"/>
    </row>
    <row r="61" spans="1:17">
      <c r="A61" s="40"/>
      <c r="B61" s="30"/>
      <c r="C61" s="30"/>
      <c r="D61" s="31"/>
      <c r="E61" s="30"/>
      <c r="F61" s="30"/>
      <c r="G61" s="30"/>
      <c r="H61" s="30"/>
      <c r="I61" s="40"/>
    </row>
    <row r="62" spans="1:17">
      <c r="A62" s="40"/>
      <c r="B62" s="30"/>
      <c r="C62" s="30"/>
      <c r="D62" s="31"/>
      <c r="E62" s="30"/>
      <c r="F62" s="30"/>
      <c r="G62" s="30"/>
      <c r="H62" s="30"/>
      <c r="I62" s="40"/>
    </row>
    <row r="63" spans="1:17" ht="30.75" customHeight="1">
      <c r="A63" s="40"/>
      <c r="B63" s="30"/>
      <c r="C63" s="98" t="s">
        <v>180</v>
      </c>
      <c r="D63" s="98"/>
      <c r="E63" s="98"/>
      <c r="F63" s="98"/>
      <c r="G63" s="98"/>
      <c r="H63" s="84"/>
      <c r="I63" s="40"/>
      <c r="M63" s="98"/>
      <c r="N63" s="98"/>
      <c r="O63" s="98"/>
      <c r="P63" s="98"/>
      <c r="Q63" s="98"/>
    </row>
    <row r="64" spans="1:17">
      <c r="A64" s="40"/>
      <c r="B64" s="30"/>
      <c r="C64" s="30"/>
      <c r="D64" s="31"/>
      <c r="E64" s="30"/>
      <c r="F64" s="30"/>
      <c r="G64" s="30"/>
      <c r="H64" s="30"/>
      <c r="I64" s="40"/>
    </row>
    <row r="65" spans="1:9">
      <c r="A65" s="40"/>
      <c r="B65" s="30"/>
      <c r="C65" s="30" t="s">
        <v>91</v>
      </c>
      <c r="D65" s="31"/>
      <c r="E65" s="30"/>
      <c r="F65" s="30"/>
      <c r="G65" s="30"/>
      <c r="H65" s="30"/>
      <c r="I65" s="40"/>
    </row>
    <row r="66" spans="1:9">
      <c r="A66" s="40"/>
      <c r="B66" s="30"/>
      <c r="C66" s="30"/>
      <c r="D66" s="31"/>
      <c r="E66" s="30"/>
      <c r="F66" s="30"/>
      <c r="G66" s="30"/>
      <c r="H66" s="30"/>
      <c r="I66" s="40"/>
    </row>
    <row r="67" spans="1:9">
      <c r="A67" s="40"/>
      <c r="B67" s="30"/>
      <c r="C67" s="30"/>
      <c r="D67" s="31"/>
      <c r="E67" s="30"/>
      <c r="F67" s="30"/>
      <c r="G67" s="30"/>
      <c r="H67" s="30"/>
      <c r="I67" s="40"/>
    </row>
    <row r="68" spans="1:9">
      <c r="A68" s="40"/>
      <c r="B68" s="30"/>
      <c r="C68" s="30"/>
      <c r="D68" s="31"/>
      <c r="E68" s="30"/>
      <c r="F68" s="30"/>
      <c r="G68" s="30"/>
      <c r="H68" s="30"/>
      <c r="I68" s="40"/>
    </row>
    <row r="69" spans="1:9">
      <c r="A69" s="40"/>
      <c r="B69" s="30"/>
      <c r="C69" s="30"/>
      <c r="D69" s="31"/>
      <c r="E69" s="30"/>
      <c r="F69" s="30"/>
      <c r="G69" s="30"/>
      <c r="H69" s="30"/>
      <c r="I69" s="40"/>
    </row>
    <row r="70" spans="1:9">
      <c r="A70" s="40"/>
      <c r="B70" s="30"/>
      <c r="C70" s="30"/>
      <c r="D70" s="31"/>
      <c r="E70" s="30"/>
      <c r="F70" s="30"/>
      <c r="G70" s="30"/>
      <c r="H70" s="30"/>
      <c r="I70" s="40"/>
    </row>
    <row r="71" spans="1:9">
      <c r="A71" s="40"/>
      <c r="B71" s="30"/>
      <c r="C71" s="30"/>
      <c r="D71" s="31"/>
      <c r="E71" s="30"/>
      <c r="F71" s="30"/>
      <c r="G71" s="30"/>
      <c r="H71" s="30"/>
      <c r="I71" s="40"/>
    </row>
    <row r="72" spans="1:9">
      <c r="A72" s="40"/>
      <c r="B72" s="30"/>
      <c r="C72" s="30"/>
      <c r="D72" s="31"/>
      <c r="E72" s="30"/>
      <c r="F72" s="30"/>
      <c r="G72" s="30"/>
      <c r="H72" s="30"/>
      <c r="I72" s="40"/>
    </row>
    <row r="73" spans="1:9">
      <c r="A73" s="40"/>
      <c r="B73" s="30"/>
      <c r="C73" s="30"/>
      <c r="D73" s="31"/>
      <c r="E73" s="30"/>
      <c r="F73" s="30"/>
      <c r="G73" s="30"/>
      <c r="H73" s="30"/>
      <c r="I73" s="40"/>
    </row>
    <row r="74" spans="1:9">
      <c r="A74" s="40"/>
      <c r="B74" s="30"/>
      <c r="C74" s="30"/>
      <c r="D74" s="31"/>
      <c r="E74" s="30"/>
      <c r="F74" s="30"/>
      <c r="G74" s="30"/>
      <c r="H74" s="30"/>
      <c r="I74" s="40"/>
    </row>
    <row r="75" spans="1:9">
      <c r="A75" s="40"/>
      <c r="B75" s="30"/>
      <c r="C75" s="30"/>
      <c r="D75" s="31"/>
      <c r="E75" s="30"/>
      <c r="F75" s="30"/>
      <c r="G75" s="30"/>
      <c r="H75" s="30"/>
      <c r="I75" s="40"/>
    </row>
    <row r="76" spans="1:9">
      <c r="A76" s="40"/>
      <c r="B76" s="30"/>
      <c r="C76" s="30"/>
      <c r="D76" s="31"/>
      <c r="E76" s="30"/>
      <c r="F76" s="30"/>
      <c r="G76" s="30"/>
      <c r="H76" s="30"/>
      <c r="I76" s="40"/>
    </row>
    <row r="77" spans="1:9">
      <c r="A77" s="40"/>
      <c r="B77" s="30"/>
      <c r="C77" s="30"/>
      <c r="D77" s="31"/>
      <c r="E77" s="30"/>
      <c r="F77" s="30"/>
      <c r="G77" s="30"/>
      <c r="H77" s="30"/>
      <c r="I77" s="40"/>
    </row>
    <row r="78" spans="1:9">
      <c r="A78" s="40"/>
      <c r="B78" s="30"/>
      <c r="C78" s="30"/>
      <c r="D78" s="31"/>
      <c r="E78" s="30"/>
      <c r="F78" s="30"/>
      <c r="G78" s="30"/>
      <c r="H78" s="30"/>
      <c r="I78" s="40"/>
    </row>
    <row r="79" spans="1:9">
      <c r="A79" s="40"/>
      <c r="B79" s="30"/>
      <c r="C79" s="30"/>
      <c r="D79" s="31"/>
      <c r="E79" s="30"/>
      <c r="F79" s="30"/>
      <c r="G79" s="30"/>
      <c r="H79" s="30"/>
      <c r="I79" s="40"/>
    </row>
    <row r="80" spans="1:9">
      <c r="A80" s="40"/>
      <c r="B80" s="30"/>
      <c r="C80" s="30"/>
      <c r="D80" s="31"/>
      <c r="E80" s="30"/>
      <c r="F80" s="30"/>
      <c r="G80" s="30"/>
      <c r="H80" s="30"/>
      <c r="I80" s="40"/>
    </row>
    <row r="81" spans="1:9">
      <c r="A81" s="40"/>
      <c r="B81" s="30"/>
      <c r="C81" s="30"/>
      <c r="D81" s="31"/>
      <c r="E81" s="30"/>
      <c r="F81" s="30"/>
      <c r="G81" s="30"/>
      <c r="H81" s="30"/>
      <c r="I81" s="40"/>
    </row>
    <row r="82" spans="1:9">
      <c r="A82" s="40"/>
      <c r="B82" s="30"/>
      <c r="C82" s="30"/>
      <c r="D82" s="31"/>
      <c r="E82" s="30"/>
      <c r="F82" s="30"/>
      <c r="G82" s="30"/>
      <c r="H82" s="30"/>
      <c r="I82" s="40"/>
    </row>
    <row r="83" spans="1:9">
      <c r="A83" s="40"/>
      <c r="B83" s="30"/>
      <c r="C83" s="30"/>
      <c r="D83" s="31"/>
      <c r="E83" s="30"/>
      <c r="F83" s="30"/>
      <c r="G83" s="30"/>
      <c r="H83" s="30"/>
      <c r="I83" s="40"/>
    </row>
    <row r="84" spans="1:9">
      <c r="A84" s="40"/>
      <c r="B84" s="30"/>
      <c r="C84" s="30"/>
      <c r="D84" s="31"/>
      <c r="E84" s="30"/>
      <c r="F84" s="30"/>
      <c r="G84" s="30"/>
      <c r="H84" s="30"/>
      <c r="I84" s="40"/>
    </row>
    <row r="85" spans="1:9">
      <c r="A85" s="40"/>
      <c r="B85" s="30"/>
      <c r="C85" s="30"/>
      <c r="D85" s="31"/>
      <c r="E85" s="30"/>
      <c r="F85" s="30"/>
      <c r="G85" s="30"/>
      <c r="H85" s="30"/>
      <c r="I85" s="40"/>
    </row>
    <row r="86" spans="1:9">
      <c r="A86" s="40"/>
      <c r="B86" s="30"/>
      <c r="C86" s="30"/>
      <c r="D86" s="31"/>
      <c r="E86" s="30"/>
      <c r="F86" s="30"/>
      <c r="G86" s="30"/>
      <c r="H86" s="30"/>
      <c r="I86" s="40"/>
    </row>
    <row r="87" spans="1:9">
      <c r="A87" s="40"/>
      <c r="B87" s="30"/>
      <c r="C87" s="30"/>
      <c r="D87" s="31"/>
      <c r="E87" s="30"/>
      <c r="F87" s="30"/>
      <c r="G87" s="30"/>
      <c r="H87" s="30"/>
      <c r="I87" s="40"/>
    </row>
    <row r="88" spans="1:9">
      <c r="A88" s="40"/>
      <c r="B88" s="30"/>
      <c r="C88" s="30"/>
      <c r="D88" s="31"/>
      <c r="E88" s="30"/>
      <c r="F88" s="30"/>
      <c r="G88" s="30"/>
      <c r="H88" s="30"/>
      <c r="I88" s="40"/>
    </row>
    <row r="89" spans="1:9">
      <c r="A89" s="40"/>
      <c r="B89" s="30"/>
      <c r="C89" s="30"/>
      <c r="D89" s="31"/>
      <c r="E89" s="30"/>
      <c r="F89" s="30"/>
      <c r="G89" s="30"/>
      <c r="H89" s="30"/>
      <c r="I89" s="40"/>
    </row>
    <row r="90" spans="1:9">
      <c r="A90" s="40"/>
      <c r="B90" s="30"/>
      <c r="C90" s="30"/>
      <c r="D90" s="31"/>
      <c r="E90" s="30"/>
      <c r="F90" s="30"/>
      <c r="G90" s="30"/>
      <c r="H90" s="30"/>
      <c r="I90" s="40"/>
    </row>
    <row r="91" spans="1:9">
      <c r="A91" s="40"/>
      <c r="B91" s="30"/>
      <c r="C91" s="30"/>
      <c r="D91" s="31"/>
      <c r="E91" s="30"/>
      <c r="F91" s="30"/>
      <c r="G91" s="30"/>
      <c r="H91" s="30"/>
      <c r="I91" s="40"/>
    </row>
    <row r="92" spans="1:9">
      <c r="A92" s="40"/>
      <c r="B92" s="30"/>
      <c r="C92" s="30"/>
      <c r="D92" s="31"/>
      <c r="E92" s="30"/>
      <c r="F92" s="30"/>
      <c r="G92" s="30"/>
      <c r="H92" s="30"/>
      <c r="I92" s="40"/>
    </row>
    <row r="93" spans="1:9">
      <c r="A93" s="40"/>
      <c r="B93" s="30"/>
      <c r="C93" s="30"/>
      <c r="D93" s="31"/>
      <c r="E93" s="30"/>
      <c r="F93" s="30"/>
      <c r="G93" s="30"/>
      <c r="H93" s="30"/>
      <c r="I93" s="40"/>
    </row>
    <row r="94" spans="1:9">
      <c r="A94" s="40"/>
      <c r="B94" s="30"/>
      <c r="C94" s="30"/>
      <c r="D94" s="31"/>
      <c r="E94" s="30"/>
      <c r="F94" s="30"/>
      <c r="G94" s="30"/>
      <c r="H94" s="30"/>
      <c r="I94" s="40"/>
    </row>
    <row r="95" spans="1:9" ht="48" customHeight="1">
      <c r="A95" s="40"/>
      <c r="B95" s="40"/>
      <c r="C95" s="40"/>
      <c r="D95" s="46"/>
      <c r="E95" s="40"/>
      <c r="F95" s="40"/>
      <c r="G95" s="40"/>
      <c r="H95" s="40"/>
      <c r="I95" s="40"/>
    </row>
    <row r="96" spans="1:9">
      <c r="A96" s="32"/>
      <c r="B96" s="32"/>
      <c r="C96" s="32"/>
      <c r="D96" s="29"/>
      <c r="E96" s="32"/>
      <c r="F96" s="32"/>
      <c r="G96" s="32"/>
      <c r="H96" s="32"/>
      <c r="I96" s="32"/>
    </row>
    <row r="97" spans="1:9">
      <c r="A97" s="32"/>
      <c r="B97" s="32"/>
      <c r="C97" s="32"/>
      <c r="D97" s="29"/>
      <c r="E97" s="32"/>
      <c r="F97" s="32"/>
      <c r="G97" s="32"/>
      <c r="H97" s="32"/>
      <c r="I97" s="32"/>
    </row>
    <row r="98" spans="1:9">
      <c r="A98" s="32"/>
      <c r="B98" s="32"/>
      <c r="C98" s="32"/>
      <c r="D98" s="29"/>
      <c r="E98" s="32"/>
      <c r="F98" s="32"/>
      <c r="G98" s="32"/>
      <c r="H98" s="32"/>
      <c r="I98" s="32"/>
    </row>
    <row r="99" spans="1:9">
      <c r="A99" s="32"/>
      <c r="B99" s="32"/>
      <c r="C99" s="32"/>
      <c r="D99" s="29"/>
      <c r="E99" s="32"/>
      <c r="F99" s="32"/>
      <c r="G99" s="32"/>
      <c r="H99" s="32"/>
      <c r="I99" s="32"/>
    </row>
    <row r="100" spans="1:9">
      <c r="A100" s="32"/>
      <c r="B100" s="32"/>
      <c r="C100" s="32"/>
      <c r="D100" s="29"/>
      <c r="E100" s="32"/>
      <c r="F100" s="32"/>
      <c r="G100" s="32"/>
      <c r="H100" s="32"/>
      <c r="I100" s="32"/>
    </row>
    <row r="101" spans="1:9">
      <c r="A101" s="32"/>
      <c r="B101" s="32"/>
      <c r="C101" s="32"/>
      <c r="D101" s="29"/>
      <c r="E101" s="32"/>
      <c r="F101" s="32"/>
      <c r="G101" s="32"/>
      <c r="H101" s="32"/>
      <c r="I101" s="32"/>
    </row>
    <row r="102" spans="1:9">
      <c r="A102" s="32"/>
      <c r="B102" s="32"/>
      <c r="C102" s="32"/>
      <c r="D102" s="29"/>
      <c r="E102" s="32"/>
      <c r="F102" s="32"/>
      <c r="G102" s="32"/>
      <c r="H102" s="32"/>
      <c r="I102" s="32"/>
    </row>
    <row r="103" spans="1:9">
      <c r="A103" s="32"/>
      <c r="B103" s="32"/>
      <c r="C103" s="32"/>
      <c r="D103" s="29"/>
      <c r="E103" s="32"/>
      <c r="F103" s="32"/>
      <c r="G103" s="32"/>
      <c r="H103" s="32"/>
      <c r="I103" s="32"/>
    </row>
    <row r="104" spans="1:9">
      <c r="A104" s="32"/>
      <c r="B104" s="32"/>
      <c r="C104" s="32"/>
      <c r="D104" s="29"/>
      <c r="E104" s="32"/>
      <c r="F104" s="32"/>
      <c r="G104" s="32"/>
      <c r="H104" s="32"/>
      <c r="I104" s="32"/>
    </row>
    <row r="105" spans="1:9">
      <c r="A105" s="32"/>
      <c r="B105" s="32"/>
      <c r="C105" s="32"/>
      <c r="D105" s="29"/>
      <c r="E105" s="32"/>
      <c r="F105" s="32"/>
      <c r="G105" s="32"/>
      <c r="H105" s="32"/>
      <c r="I105" s="32"/>
    </row>
    <row r="106" spans="1:9">
      <c r="A106" s="32"/>
      <c r="B106" s="32"/>
      <c r="C106" s="32"/>
      <c r="D106" s="29"/>
      <c r="E106" s="32"/>
      <c r="F106" s="32"/>
      <c r="G106" s="32"/>
      <c r="H106" s="32"/>
      <c r="I106" s="32"/>
    </row>
    <row r="107" spans="1:9">
      <c r="A107" s="32"/>
      <c r="B107" s="32"/>
      <c r="C107" s="32"/>
      <c r="D107" s="29"/>
      <c r="E107" s="32"/>
      <c r="F107" s="32"/>
      <c r="G107" s="32"/>
      <c r="H107" s="32"/>
      <c r="I107" s="32"/>
    </row>
    <row r="108" spans="1:9">
      <c r="A108" s="32"/>
      <c r="B108" s="32"/>
      <c r="C108" s="32"/>
      <c r="D108" s="29"/>
      <c r="E108" s="32"/>
      <c r="F108" s="32"/>
      <c r="G108" s="32"/>
      <c r="H108" s="32"/>
      <c r="I108" s="32"/>
    </row>
    <row r="109" spans="1:9">
      <c r="A109" s="32"/>
      <c r="B109" s="32"/>
      <c r="C109" s="32"/>
      <c r="D109" s="29"/>
      <c r="E109" s="32"/>
      <c r="F109" s="32"/>
      <c r="G109" s="32"/>
      <c r="H109" s="32"/>
      <c r="I109" s="32"/>
    </row>
    <row r="110" spans="1:9">
      <c r="A110" s="32"/>
      <c r="B110" s="32"/>
      <c r="C110" s="32"/>
      <c r="D110" s="29"/>
      <c r="E110" s="32"/>
      <c r="F110" s="32"/>
      <c r="G110" s="32"/>
      <c r="H110" s="32"/>
      <c r="I110" s="32"/>
    </row>
    <row r="111" spans="1:9">
      <c r="A111" s="32"/>
      <c r="B111" s="32"/>
      <c r="C111" s="32"/>
      <c r="D111" s="29"/>
      <c r="E111" s="32"/>
      <c r="F111" s="32"/>
      <c r="G111" s="32"/>
      <c r="H111" s="32"/>
      <c r="I111" s="32"/>
    </row>
    <row r="112" spans="1:9">
      <c r="A112" s="32"/>
      <c r="B112" s="32"/>
      <c r="C112" s="32"/>
      <c r="D112" s="29"/>
      <c r="E112" s="32"/>
      <c r="F112" s="32"/>
      <c r="G112" s="32"/>
      <c r="H112" s="32"/>
      <c r="I112" s="32"/>
    </row>
    <row r="113" spans="1:9">
      <c r="A113" s="32"/>
      <c r="B113" s="32"/>
      <c r="C113" s="32"/>
      <c r="D113" s="29"/>
      <c r="E113" s="32"/>
      <c r="F113" s="32"/>
      <c r="G113" s="32"/>
      <c r="H113" s="32"/>
      <c r="I113" s="32"/>
    </row>
    <row r="114" spans="1:9">
      <c r="A114" s="32"/>
      <c r="B114" s="32"/>
      <c r="C114" s="32"/>
      <c r="D114" s="29"/>
      <c r="E114" s="32"/>
      <c r="F114" s="32"/>
      <c r="G114" s="32"/>
      <c r="H114" s="32"/>
      <c r="I114" s="32"/>
    </row>
    <row r="115" spans="1:9">
      <c r="A115" s="32"/>
      <c r="B115" s="32"/>
      <c r="C115" s="32"/>
      <c r="D115" s="29"/>
      <c r="E115" s="32"/>
      <c r="F115" s="32"/>
      <c r="G115" s="32"/>
      <c r="H115" s="32"/>
      <c r="I115" s="32"/>
    </row>
    <row r="116" spans="1:9">
      <c r="A116" s="32"/>
      <c r="B116" s="32"/>
      <c r="C116" s="32"/>
      <c r="D116" s="29"/>
      <c r="E116" s="32"/>
      <c r="F116" s="32"/>
      <c r="G116" s="32"/>
      <c r="H116" s="32"/>
      <c r="I116" s="32"/>
    </row>
    <row r="117" spans="1:9">
      <c r="A117" s="32"/>
      <c r="B117" s="32"/>
      <c r="C117" s="32"/>
      <c r="D117" s="29"/>
      <c r="E117" s="32"/>
      <c r="F117" s="32"/>
      <c r="G117" s="32"/>
      <c r="H117" s="32"/>
      <c r="I117" s="32"/>
    </row>
    <row r="118" spans="1:9">
      <c r="A118" s="32"/>
      <c r="B118" s="32"/>
      <c r="C118" s="32"/>
      <c r="D118" s="29"/>
      <c r="E118" s="32"/>
      <c r="F118" s="32"/>
      <c r="G118" s="32"/>
      <c r="H118" s="32"/>
      <c r="I118" s="32"/>
    </row>
    <row r="119" spans="1:9">
      <c r="A119" s="32"/>
      <c r="B119" s="32"/>
      <c r="C119" s="32"/>
      <c r="D119" s="29"/>
      <c r="E119" s="32"/>
      <c r="F119" s="32"/>
      <c r="G119" s="32"/>
      <c r="H119" s="32"/>
      <c r="I119" s="32"/>
    </row>
    <row r="120" spans="1:9">
      <c r="A120" s="32"/>
      <c r="B120" s="32"/>
      <c r="C120" s="32"/>
      <c r="D120" s="29"/>
      <c r="E120" s="32"/>
      <c r="F120" s="32"/>
      <c r="G120" s="32"/>
      <c r="H120" s="32"/>
      <c r="I120" s="32"/>
    </row>
    <row r="121" spans="1:9">
      <c r="A121" s="32"/>
      <c r="B121" s="32"/>
      <c r="C121" s="32"/>
      <c r="D121" s="29"/>
      <c r="E121" s="32"/>
      <c r="F121" s="32"/>
      <c r="G121" s="32"/>
      <c r="H121" s="32"/>
      <c r="I121" s="32"/>
    </row>
    <row r="122" spans="1:9">
      <c r="A122" s="32"/>
      <c r="B122" s="32"/>
      <c r="C122" s="32"/>
      <c r="D122" s="29"/>
      <c r="E122" s="32"/>
      <c r="F122" s="32"/>
      <c r="G122" s="32"/>
      <c r="H122" s="32"/>
      <c r="I122" s="32"/>
    </row>
    <row r="123" spans="1:9">
      <c r="A123" s="32"/>
      <c r="B123" s="32"/>
      <c r="C123" s="32"/>
      <c r="D123" s="29"/>
      <c r="E123" s="32"/>
      <c r="F123" s="32"/>
      <c r="G123" s="32"/>
      <c r="H123" s="32"/>
      <c r="I123" s="32"/>
    </row>
    <row r="124" spans="1:9">
      <c r="A124" s="32"/>
      <c r="B124" s="32"/>
      <c r="C124" s="32"/>
      <c r="D124" s="29"/>
      <c r="E124" s="32"/>
      <c r="F124" s="32"/>
      <c r="G124" s="32"/>
      <c r="H124" s="32"/>
      <c r="I124" s="32"/>
    </row>
    <row r="125" spans="1:9">
      <c r="A125" s="32"/>
      <c r="B125" s="32"/>
      <c r="C125" s="32"/>
      <c r="D125" s="29"/>
      <c r="E125" s="32"/>
      <c r="F125" s="32"/>
      <c r="G125" s="32"/>
      <c r="H125" s="32"/>
      <c r="I125" s="32"/>
    </row>
    <row r="126" spans="1:9">
      <c r="A126" s="32"/>
      <c r="B126" s="32"/>
      <c r="C126" s="32"/>
      <c r="D126" s="29"/>
      <c r="E126" s="32"/>
      <c r="F126" s="32"/>
      <c r="G126" s="32"/>
      <c r="H126" s="32"/>
      <c r="I126" s="32"/>
    </row>
  </sheetData>
  <sheetProtection password="CCF6" sheet="1" objects="1" scenarios="1"/>
  <mergeCells count="9">
    <mergeCell ref="M63:Q63"/>
    <mergeCell ref="C63:G63"/>
    <mergeCell ref="C3:G3"/>
    <mergeCell ref="C9:D10"/>
    <mergeCell ref="C15:G15"/>
    <mergeCell ref="C17:G17"/>
    <mergeCell ref="C42:G42"/>
    <mergeCell ref="C7:G7"/>
    <mergeCell ref="C5:G5"/>
  </mergeCells>
  <dataValidations count="1">
    <dataValidation type="list" allowBlank="1" showInputMessage="1" showErrorMessage="1" sqref="D13">
      <formula1>"Pounds (lb), Kilograms (kg)"</formula1>
    </dataValidation>
  </dataValidations>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codeName="Sheet3"/>
  <dimension ref="A1:G53"/>
  <sheetViews>
    <sheetView topLeftCell="A19" workbookViewId="0"/>
  </sheetViews>
  <sheetFormatPr defaultColWidth="8.88671875" defaultRowHeight="13.2"/>
  <cols>
    <col min="1" max="1" width="8.88671875" style="32" customWidth="1"/>
    <col min="2" max="2" width="2.33203125" style="32" customWidth="1"/>
    <col min="3" max="3" width="33.6640625" style="1" customWidth="1"/>
    <col min="4" max="4" width="11.33203125" style="1" bestFit="1" customWidth="1"/>
    <col min="5" max="5" width="49.88671875" style="1" customWidth="1"/>
    <col min="6" max="6" width="2.33203125" style="1" customWidth="1"/>
    <col min="7" max="16384" width="8.88671875" style="1"/>
  </cols>
  <sheetData>
    <row r="1" spans="1:7" ht="48" customHeight="1">
      <c r="A1" s="40"/>
      <c r="B1" s="40"/>
      <c r="C1" s="40"/>
      <c r="D1" s="40"/>
      <c r="E1" s="40"/>
      <c r="F1" s="40"/>
      <c r="G1" s="40"/>
    </row>
    <row r="2" spans="1:7">
      <c r="A2" s="40"/>
      <c r="B2" s="30"/>
      <c r="C2" s="30"/>
      <c r="D2" s="30"/>
      <c r="E2" s="30"/>
      <c r="F2" s="30"/>
      <c r="G2" s="40"/>
    </row>
    <row r="3" spans="1:7" ht="22.8">
      <c r="A3" s="40"/>
      <c r="B3" s="30"/>
      <c r="C3" s="109" t="s">
        <v>160</v>
      </c>
      <c r="D3" s="109"/>
      <c r="E3" s="109"/>
      <c r="F3" s="30"/>
      <c r="G3" s="40"/>
    </row>
    <row r="4" spans="1:7">
      <c r="A4" s="40"/>
      <c r="B4" s="30"/>
      <c r="C4" s="30"/>
      <c r="D4" s="30"/>
      <c r="E4" s="30"/>
      <c r="F4" s="30"/>
      <c r="G4" s="40"/>
    </row>
    <row r="5" spans="1:7" ht="40.950000000000003" customHeight="1">
      <c r="A5" s="40"/>
      <c r="B5" s="30"/>
      <c r="C5" s="108" t="s">
        <v>92</v>
      </c>
      <c r="D5" s="108"/>
      <c r="E5" s="108"/>
      <c r="F5" s="54"/>
      <c r="G5" s="40"/>
    </row>
    <row r="6" spans="1:7">
      <c r="A6" s="40"/>
      <c r="B6" s="30"/>
      <c r="C6" s="30"/>
      <c r="D6" s="30"/>
      <c r="E6" s="30"/>
      <c r="F6" s="30"/>
      <c r="G6" s="40"/>
    </row>
    <row r="7" spans="1:7">
      <c r="A7" s="40"/>
      <c r="B7" s="30"/>
      <c r="C7" s="30"/>
      <c r="D7" s="30"/>
      <c r="E7" s="30"/>
      <c r="F7" s="30"/>
      <c r="G7" s="40"/>
    </row>
    <row r="8" spans="1:7">
      <c r="A8" s="40"/>
      <c r="B8" s="30"/>
      <c r="C8" s="30"/>
      <c r="D8" s="30"/>
      <c r="E8" s="30"/>
      <c r="F8" s="30"/>
      <c r="G8" s="40"/>
    </row>
    <row r="9" spans="1:7">
      <c r="A9" s="40"/>
      <c r="B9" s="30"/>
      <c r="C9" s="30"/>
      <c r="D9" s="30"/>
      <c r="E9" s="30"/>
      <c r="F9" s="30"/>
      <c r="G9" s="40"/>
    </row>
    <row r="10" spans="1:7">
      <c r="A10" s="40"/>
      <c r="B10" s="30"/>
      <c r="C10" s="30"/>
      <c r="D10" s="30"/>
      <c r="E10" s="30"/>
      <c r="F10" s="30"/>
      <c r="G10" s="40"/>
    </row>
    <row r="11" spans="1:7">
      <c r="A11" s="40"/>
      <c r="B11" s="30"/>
      <c r="C11" s="30"/>
      <c r="D11" s="30"/>
      <c r="E11" s="30"/>
      <c r="F11" s="30"/>
      <c r="G11" s="40"/>
    </row>
    <row r="12" spans="1:7">
      <c r="A12" s="40"/>
      <c r="B12" s="30"/>
      <c r="C12" s="30"/>
      <c r="D12" s="30"/>
      <c r="E12" s="30"/>
      <c r="F12" s="30"/>
      <c r="G12" s="40"/>
    </row>
    <row r="13" spans="1:7">
      <c r="A13" s="40"/>
      <c r="B13" s="30"/>
      <c r="C13" s="30"/>
      <c r="D13" s="30"/>
      <c r="E13" s="30"/>
      <c r="F13" s="30"/>
      <c r="G13" s="40"/>
    </row>
    <row r="14" spans="1:7">
      <c r="A14" s="40"/>
      <c r="B14" s="30"/>
      <c r="C14" s="30"/>
      <c r="D14" s="30"/>
      <c r="E14" s="30"/>
      <c r="F14" s="30"/>
      <c r="G14" s="40"/>
    </row>
    <row r="15" spans="1:7">
      <c r="A15" s="40"/>
      <c r="B15" s="30"/>
      <c r="C15" s="30"/>
      <c r="D15" s="30"/>
      <c r="E15" s="30"/>
      <c r="F15" s="30"/>
      <c r="G15" s="40"/>
    </row>
    <row r="16" spans="1:7">
      <c r="A16" s="40"/>
      <c r="B16" s="30"/>
      <c r="C16" s="30"/>
      <c r="D16" s="30"/>
      <c r="E16" s="30"/>
      <c r="F16" s="30"/>
      <c r="G16" s="40"/>
    </row>
    <row r="17" spans="1:7">
      <c r="A17" s="40"/>
      <c r="B17" s="30"/>
      <c r="C17" s="30"/>
      <c r="D17" s="30"/>
      <c r="E17" s="30"/>
      <c r="F17" s="30"/>
      <c r="G17" s="40"/>
    </row>
    <row r="18" spans="1:7">
      <c r="A18" s="40"/>
      <c r="B18" s="30"/>
      <c r="C18" s="30"/>
      <c r="D18" s="30"/>
      <c r="E18" s="30"/>
      <c r="F18" s="30"/>
      <c r="G18" s="40"/>
    </row>
    <row r="19" spans="1:7">
      <c r="A19" s="40"/>
      <c r="B19" s="30"/>
      <c r="C19" s="30"/>
      <c r="D19" s="30"/>
      <c r="E19" s="30"/>
      <c r="F19" s="30"/>
      <c r="G19" s="40"/>
    </row>
    <row r="20" spans="1:7">
      <c r="A20" s="40"/>
      <c r="B20" s="30"/>
      <c r="C20" s="30"/>
      <c r="D20" s="30"/>
      <c r="E20" s="30"/>
      <c r="F20" s="30"/>
      <c r="G20" s="40"/>
    </row>
    <row r="21" spans="1:7">
      <c r="A21" s="40"/>
      <c r="B21" s="30"/>
      <c r="C21" s="30"/>
      <c r="D21" s="30"/>
      <c r="E21" s="30"/>
      <c r="F21" s="30"/>
      <c r="G21" s="40"/>
    </row>
    <row r="22" spans="1:7">
      <c r="A22" s="40"/>
      <c r="B22" s="30"/>
      <c r="C22" s="30"/>
      <c r="D22" s="30"/>
      <c r="E22" s="30"/>
      <c r="F22" s="30"/>
      <c r="G22" s="40"/>
    </row>
    <row r="23" spans="1:7">
      <c r="A23" s="40"/>
      <c r="B23" s="30"/>
      <c r="C23" s="30"/>
      <c r="D23" s="30"/>
      <c r="E23" s="30"/>
      <c r="F23" s="30"/>
      <c r="G23" s="40"/>
    </row>
    <row r="24" spans="1:7">
      <c r="A24" s="40"/>
      <c r="B24" s="30"/>
      <c r="C24" s="30"/>
      <c r="D24" s="30"/>
      <c r="E24" s="30"/>
      <c r="F24" s="30"/>
      <c r="G24" s="40"/>
    </row>
    <row r="25" spans="1:7">
      <c r="A25" s="40"/>
      <c r="B25" s="30"/>
      <c r="C25" s="30"/>
      <c r="D25" s="30"/>
      <c r="E25" s="30"/>
      <c r="F25" s="30"/>
      <c r="G25" s="40"/>
    </row>
    <row r="26" spans="1:7">
      <c r="A26" s="40"/>
      <c r="B26" s="30"/>
      <c r="C26" s="30"/>
      <c r="D26" s="30"/>
      <c r="E26" s="30"/>
      <c r="F26" s="30"/>
      <c r="G26" s="40"/>
    </row>
    <row r="27" spans="1:7">
      <c r="A27" s="40"/>
      <c r="B27" s="30"/>
      <c r="C27" s="30"/>
      <c r="D27" s="30"/>
      <c r="E27" s="30"/>
      <c r="F27" s="30"/>
      <c r="G27" s="40"/>
    </row>
    <row r="28" spans="1:7">
      <c r="A28" s="40"/>
      <c r="B28" s="30"/>
      <c r="C28" s="30"/>
      <c r="D28" s="30"/>
      <c r="E28" s="30"/>
      <c r="F28" s="30"/>
      <c r="G28" s="40"/>
    </row>
    <row r="29" spans="1:7" ht="27" customHeight="1">
      <c r="A29" s="40"/>
      <c r="B29" s="30"/>
      <c r="C29" s="108" t="s">
        <v>94</v>
      </c>
      <c r="D29" s="108"/>
      <c r="E29" s="108"/>
      <c r="F29" s="54"/>
      <c r="G29" s="40"/>
    </row>
    <row r="30" spans="1:7">
      <c r="A30" s="40"/>
      <c r="B30" s="30"/>
      <c r="C30" s="30"/>
      <c r="D30" s="30"/>
      <c r="E30" s="30"/>
      <c r="F30" s="30"/>
      <c r="G30" s="40"/>
    </row>
    <row r="31" spans="1:7">
      <c r="A31" s="40"/>
      <c r="B31" s="30"/>
      <c r="C31" s="108" t="s">
        <v>93</v>
      </c>
      <c r="D31" s="108"/>
      <c r="E31" s="108"/>
      <c r="F31" s="54"/>
      <c r="G31" s="40"/>
    </row>
    <row r="32" spans="1:7">
      <c r="A32" s="40"/>
      <c r="B32" s="30"/>
      <c r="C32" s="94"/>
      <c r="D32" s="94"/>
      <c r="E32" s="94"/>
      <c r="F32" s="94"/>
      <c r="G32" s="40"/>
    </row>
    <row r="33" spans="1:7" ht="15.6" customHeight="1">
      <c r="A33" s="40"/>
      <c r="B33" s="30"/>
      <c r="C33" s="110" t="s">
        <v>175</v>
      </c>
      <c r="D33" s="110"/>
      <c r="E33" s="110"/>
      <c r="F33" s="94"/>
      <c r="G33" s="40"/>
    </row>
    <row r="34" spans="1:7" ht="13.8" thickBot="1">
      <c r="A34" s="40"/>
      <c r="B34" s="30"/>
      <c r="C34" s="30"/>
      <c r="D34" s="30"/>
      <c r="E34" s="30"/>
      <c r="F34" s="30"/>
      <c r="G34" s="40"/>
    </row>
    <row r="35" spans="1:7" ht="13.8" thickBot="1">
      <c r="A35" s="40"/>
      <c r="B35" s="30"/>
      <c r="C35" s="41" t="s">
        <v>0</v>
      </c>
      <c r="D35" s="41" t="str">
        <f>"Weight ("&amp;IF('Getting Started'!D13="", "", (IF('Getting Started'!D13="Pounds (lb)", "Lb", "kg")))&amp;")"</f>
        <v>Weight ()</v>
      </c>
      <c r="E35" s="41" t="s">
        <v>3</v>
      </c>
      <c r="F35" s="66"/>
      <c r="G35" s="40"/>
    </row>
    <row r="36" spans="1:7" ht="13.8" thickBot="1">
      <c r="A36" s="40"/>
      <c r="B36" s="30"/>
      <c r="C36" s="42" t="s">
        <v>1</v>
      </c>
      <c r="D36" s="95"/>
      <c r="E36" s="43"/>
      <c r="F36" s="67"/>
      <c r="G36" s="40"/>
    </row>
    <row r="37" spans="1:7" ht="13.8" thickBot="1">
      <c r="A37" s="40" t="s">
        <v>60</v>
      </c>
      <c r="B37" s="30"/>
      <c r="C37" s="42" t="s">
        <v>4</v>
      </c>
      <c r="D37" s="95"/>
      <c r="E37" s="43"/>
      <c r="F37" s="67"/>
      <c r="G37" s="40"/>
    </row>
    <row r="38" spans="1:7" ht="13.8" thickBot="1">
      <c r="A38" s="40"/>
      <c r="B38" s="30"/>
      <c r="C38" s="42" t="s">
        <v>6</v>
      </c>
      <c r="D38" s="95"/>
      <c r="E38" s="43"/>
      <c r="F38" s="67"/>
      <c r="G38" s="40"/>
    </row>
    <row r="39" spans="1:7" ht="13.8" thickBot="1">
      <c r="A39" s="40"/>
      <c r="B39" s="30"/>
      <c r="C39" s="42" t="s">
        <v>8</v>
      </c>
      <c r="D39" s="95"/>
      <c r="E39" s="43"/>
      <c r="F39" s="67"/>
      <c r="G39" s="40"/>
    </row>
    <row r="40" spans="1:7" ht="13.8" thickBot="1">
      <c r="A40" s="40"/>
      <c r="B40" s="30"/>
      <c r="C40" s="42" t="s">
        <v>10</v>
      </c>
      <c r="D40" s="95"/>
      <c r="E40" s="43"/>
      <c r="F40" s="67"/>
      <c r="G40" s="40"/>
    </row>
    <row r="41" spans="1:7" ht="13.8" thickBot="1">
      <c r="A41" s="40"/>
      <c r="B41" s="30"/>
      <c r="C41" s="42" t="s">
        <v>12</v>
      </c>
      <c r="D41" s="95"/>
      <c r="E41" s="43"/>
      <c r="F41" s="67"/>
      <c r="G41" s="40"/>
    </row>
    <row r="42" spans="1:7" ht="13.8" thickBot="1">
      <c r="A42" s="40"/>
      <c r="B42" s="30"/>
      <c r="C42" s="42" t="s">
        <v>46</v>
      </c>
      <c r="D42" s="95"/>
      <c r="E42" s="43"/>
      <c r="F42" s="67"/>
      <c r="G42" s="40"/>
    </row>
    <row r="43" spans="1:7" ht="13.8" thickBot="1">
      <c r="A43" s="40"/>
      <c r="B43" s="30"/>
      <c r="C43" s="42" t="s">
        <v>47</v>
      </c>
      <c r="D43" s="95"/>
      <c r="E43" s="43"/>
      <c r="F43" s="67"/>
      <c r="G43" s="40"/>
    </row>
    <row r="44" spans="1:7" ht="13.8" thickBot="1">
      <c r="A44" s="40"/>
      <c r="B44" s="30"/>
      <c r="C44" s="42" t="s">
        <v>49</v>
      </c>
      <c r="D44" s="95"/>
      <c r="E44" s="43"/>
      <c r="F44" s="67"/>
      <c r="G44" s="40"/>
    </row>
    <row r="45" spans="1:7" ht="68.400000000000006" customHeight="1" thickBot="1">
      <c r="A45" s="40"/>
      <c r="B45" s="30"/>
      <c r="C45" s="49" t="s">
        <v>177</v>
      </c>
      <c r="D45" s="95"/>
      <c r="E45" s="92" t="s">
        <v>126</v>
      </c>
      <c r="F45" s="67"/>
      <c r="G45" s="40"/>
    </row>
    <row r="46" spans="1:7">
      <c r="A46" s="40"/>
      <c r="B46" s="30"/>
      <c r="C46" s="30"/>
      <c r="D46" s="30"/>
      <c r="E46" s="30"/>
      <c r="F46" s="30"/>
      <c r="G46" s="40"/>
    </row>
    <row r="47" spans="1:7">
      <c r="A47" s="40"/>
      <c r="B47" s="30"/>
      <c r="C47" s="30"/>
      <c r="D47" s="30"/>
      <c r="E47" s="30"/>
      <c r="F47" s="30"/>
      <c r="G47" s="40"/>
    </row>
    <row r="48" spans="1:7">
      <c r="A48" s="40"/>
      <c r="B48" s="30"/>
      <c r="C48" s="30"/>
      <c r="D48" s="30"/>
      <c r="E48" s="30"/>
      <c r="F48" s="30"/>
      <c r="G48" s="40"/>
    </row>
    <row r="49" spans="1:7">
      <c r="A49" s="40"/>
      <c r="B49" s="30"/>
      <c r="C49" s="30"/>
      <c r="D49" s="30"/>
      <c r="E49" s="30"/>
      <c r="F49" s="30"/>
      <c r="G49" s="40"/>
    </row>
    <row r="50" spans="1:7">
      <c r="A50" s="40"/>
      <c r="B50" s="30"/>
      <c r="C50" s="30"/>
      <c r="D50" s="30"/>
      <c r="E50" s="30"/>
      <c r="F50" s="30"/>
      <c r="G50" s="40"/>
    </row>
    <row r="51" spans="1:7">
      <c r="A51" s="40"/>
      <c r="B51" s="30"/>
      <c r="C51" s="30"/>
      <c r="D51" s="30"/>
      <c r="E51" s="30"/>
      <c r="F51" s="30"/>
      <c r="G51" s="40"/>
    </row>
    <row r="52" spans="1:7">
      <c r="A52" s="40"/>
      <c r="B52" s="30"/>
      <c r="C52" s="30"/>
      <c r="D52" s="30"/>
      <c r="E52" s="30"/>
      <c r="F52" s="30"/>
      <c r="G52" s="40"/>
    </row>
    <row r="53" spans="1:7" ht="48" customHeight="1">
      <c r="A53" s="40"/>
      <c r="B53" s="40"/>
      <c r="C53" s="40"/>
      <c r="D53" s="40"/>
      <c r="E53" s="40"/>
      <c r="F53" s="40"/>
      <c r="G53" s="40"/>
    </row>
  </sheetData>
  <sheetProtection password="CCF6" sheet="1" objects="1" scenarios="1"/>
  <mergeCells count="5">
    <mergeCell ref="C5:E5"/>
    <mergeCell ref="C29:E29"/>
    <mergeCell ref="C31:E31"/>
    <mergeCell ref="C3:E3"/>
    <mergeCell ref="C33:E33"/>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dimension ref="A1:G24"/>
  <sheetViews>
    <sheetView workbookViewId="0">
      <selection activeCell="A2" sqref="A2"/>
    </sheetView>
  </sheetViews>
  <sheetFormatPr defaultRowHeight="14.4"/>
  <cols>
    <col min="2" max="2" width="2.5546875" customWidth="1"/>
    <col min="3" max="3" width="35" customWidth="1"/>
    <col min="4" max="4" width="11.33203125" customWidth="1"/>
    <col min="5" max="5" width="49.88671875" customWidth="1"/>
    <col min="6" max="6" width="2.21875" customWidth="1"/>
  </cols>
  <sheetData>
    <row r="1" spans="1:7">
      <c r="A1" s="40"/>
      <c r="B1" s="40"/>
      <c r="C1" s="40"/>
      <c r="D1" s="40"/>
      <c r="E1" s="40"/>
      <c r="F1" s="40"/>
      <c r="G1" s="40"/>
    </row>
    <row r="2" spans="1:7">
      <c r="A2" s="40"/>
      <c r="B2" s="30"/>
      <c r="C2" s="30"/>
      <c r="D2" s="30"/>
      <c r="E2" s="30"/>
      <c r="F2" s="30"/>
      <c r="G2" s="40"/>
    </row>
    <row r="3" spans="1:7" ht="22.8">
      <c r="A3" s="40"/>
      <c r="B3" s="30"/>
      <c r="C3" s="109" t="s">
        <v>161</v>
      </c>
      <c r="D3" s="109"/>
      <c r="E3" s="109"/>
      <c r="F3" s="30"/>
      <c r="G3" s="40"/>
    </row>
    <row r="4" spans="1:7">
      <c r="A4" s="40"/>
      <c r="B4" s="30"/>
      <c r="C4" s="30"/>
      <c r="D4" s="30"/>
      <c r="E4" s="30"/>
      <c r="F4" s="30"/>
      <c r="G4" s="40"/>
    </row>
    <row r="5" spans="1:7" ht="40.799999999999997" customHeight="1">
      <c r="A5" s="40"/>
      <c r="B5" s="30"/>
      <c r="C5" s="98" t="s">
        <v>162</v>
      </c>
      <c r="D5" s="98"/>
      <c r="E5" s="98"/>
      <c r="F5" s="93"/>
      <c r="G5" s="40"/>
    </row>
    <row r="6" spans="1:7">
      <c r="A6" s="40"/>
      <c r="B6" s="30"/>
      <c r="C6" s="30"/>
      <c r="D6" s="30"/>
      <c r="E6" s="30"/>
      <c r="F6" s="30"/>
      <c r="G6" s="40"/>
    </row>
    <row r="7" spans="1:7">
      <c r="A7" s="40"/>
      <c r="B7" s="30"/>
      <c r="C7" s="111" t="s">
        <v>163</v>
      </c>
      <c r="D7" s="111"/>
      <c r="E7" s="111"/>
      <c r="F7" s="30"/>
      <c r="G7" s="40"/>
    </row>
    <row r="8" spans="1:7" ht="61.8" customHeight="1">
      <c r="A8" s="40"/>
      <c r="B8" s="30"/>
      <c r="C8" s="111"/>
      <c r="D8" s="111"/>
      <c r="E8" s="111"/>
      <c r="F8" s="30"/>
      <c r="G8" s="40"/>
    </row>
    <row r="9" spans="1:7">
      <c r="A9" s="40"/>
      <c r="B9" s="30"/>
      <c r="C9" s="30"/>
      <c r="D9" s="30"/>
      <c r="E9" s="30"/>
      <c r="F9" s="30"/>
      <c r="G9" s="40"/>
    </row>
    <row r="10" spans="1:7" ht="54" customHeight="1">
      <c r="A10" s="40"/>
      <c r="B10" s="30"/>
      <c r="C10" s="111" t="s">
        <v>164</v>
      </c>
      <c r="D10" s="111"/>
      <c r="E10" s="111"/>
      <c r="F10" s="30"/>
      <c r="G10" s="40"/>
    </row>
    <row r="11" spans="1:7" ht="15" thickBot="1">
      <c r="A11" s="40"/>
      <c r="B11" s="30"/>
      <c r="C11" s="30"/>
      <c r="D11" s="30"/>
      <c r="E11" s="30"/>
      <c r="F11" s="30"/>
      <c r="G11" s="40"/>
    </row>
    <row r="12" spans="1:7" ht="15" thickBot="1">
      <c r="A12" s="40"/>
      <c r="B12" s="30"/>
      <c r="C12" s="41" t="s">
        <v>0</v>
      </c>
      <c r="D12" s="41" t="str">
        <f>"Weight ("&amp;IF('Getting Started'!D13="", "", (IF('Getting Started'!D13="Pounds (lb)", "Lb", "kg")))&amp;")"</f>
        <v>Weight ()</v>
      </c>
      <c r="E12" s="41" t="s">
        <v>3</v>
      </c>
      <c r="F12" s="66"/>
      <c r="G12" s="40"/>
    </row>
    <row r="13" spans="1:7" ht="15" thickBot="1">
      <c r="A13" s="40"/>
      <c r="B13" s="30"/>
      <c r="C13" s="42" t="s">
        <v>57</v>
      </c>
      <c r="D13" s="95"/>
      <c r="E13" s="43"/>
      <c r="F13" s="67"/>
      <c r="G13" s="40"/>
    </row>
    <row r="14" spans="1:7" ht="15" thickBot="1">
      <c r="A14" s="40" t="s">
        <v>60</v>
      </c>
      <c r="B14" s="30"/>
      <c r="C14" s="42" t="s">
        <v>165</v>
      </c>
      <c r="D14" s="95"/>
      <c r="E14" s="43"/>
      <c r="F14" s="67"/>
      <c r="G14" s="40"/>
    </row>
    <row r="15" spans="1:7" ht="15" thickBot="1">
      <c r="A15" s="40"/>
      <c r="B15" s="30"/>
      <c r="C15" s="42" t="s">
        <v>166</v>
      </c>
      <c r="D15" s="95"/>
      <c r="E15" s="43"/>
      <c r="F15" s="67"/>
      <c r="G15" s="40"/>
    </row>
    <row r="16" spans="1:7" ht="15" thickBot="1">
      <c r="A16" s="40"/>
      <c r="B16" s="30"/>
      <c r="C16" s="42" t="s">
        <v>167</v>
      </c>
      <c r="D16" s="95"/>
      <c r="E16" s="43" t="s">
        <v>168</v>
      </c>
      <c r="F16" s="67"/>
      <c r="G16" s="40"/>
    </row>
    <row r="17" spans="1:7">
      <c r="A17" s="40"/>
      <c r="B17" s="30"/>
      <c r="C17" s="30"/>
      <c r="D17" s="30"/>
      <c r="E17" s="30"/>
      <c r="F17" s="30"/>
      <c r="G17" s="40"/>
    </row>
    <row r="18" spans="1:7">
      <c r="A18" s="40"/>
      <c r="B18" s="30"/>
      <c r="C18" s="30"/>
      <c r="D18" s="30"/>
      <c r="E18" s="30"/>
      <c r="F18" s="30"/>
      <c r="G18" s="40"/>
    </row>
    <row r="19" spans="1:7">
      <c r="A19" s="40"/>
      <c r="B19" s="30"/>
      <c r="C19" s="30"/>
      <c r="D19" s="30"/>
      <c r="E19" s="30"/>
      <c r="F19" s="30"/>
      <c r="G19" s="40"/>
    </row>
    <row r="20" spans="1:7">
      <c r="A20" s="40"/>
      <c r="B20" s="30"/>
      <c r="C20" s="30"/>
      <c r="D20" s="30"/>
      <c r="E20" s="30"/>
      <c r="F20" s="30"/>
      <c r="G20" s="40"/>
    </row>
    <row r="21" spans="1:7">
      <c r="A21" s="40"/>
      <c r="B21" s="30"/>
      <c r="C21" s="30"/>
      <c r="D21" s="30"/>
      <c r="E21" s="30"/>
      <c r="F21" s="30"/>
      <c r="G21" s="40"/>
    </row>
    <row r="22" spans="1:7">
      <c r="A22" s="40"/>
      <c r="B22" s="30"/>
      <c r="C22" s="30"/>
      <c r="D22" s="30"/>
      <c r="E22" s="30"/>
      <c r="F22" s="30"/>
      <c r="G22" s="40"/>
    </row>
    <row r="23" spans="1:7">
      <c r="A23" s="40"/>
      <c r="B23" s="30"/>
      <c r="C23" s="30"/>
      <c r="D23" s="30"/>
      <c r="E23" s="30"/>
      <c r="F23" s="30"/>
      <c r="G23" s="40"/>
    </row>
    <row r="24" spans="1:7">
      <c r="A24" s="40"/>
      <c r="B24" s="40"/>
      <c r="C24" s="40"/>
      <c r="D24" s="40"/>
      <c r="E24" s="40"/>
      <c r="F24" s="40"/>
      <c r="G24" s="40"/>
    </row>
  </sheetData>
  <sheetProtection password="CCF6" sheet="1" objects="1" scenarios="1"/>
  <mergeCells count="4">
    <mergeCell ref="C3:E3"/>
    <mergeCell ref="C5:E5"/>
    <mergeCell ref="C7:E8"/>
    <mergeCell ref="C10:E1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codeName="Sheet2"/>
  <dimension ref="A1:G49"/>
  <sheetViews>
    <sheetView workbookViewId="0"/>
  </sheetViews>
  <sheetFormatPr defaultColWidth="8.88671875" defaultRowHeight="13.2"/>
  <cols>
    <col min="1" max="1" width="8.88671875" style="1" customWidth="1"/>
    <col min="2" max="2" width="2.33203125" style="1" customWidth="1"/>
    <col min="3" max="3" width="30" style="1" customWidth="1"/>
    <col min="4" max="4" width="11.33203125" style="1" bestFit="1" customWidth="1"/>
    <col min="5" max="5" width="47.6640625" style="3" customWidth="1"/>
    <col min="6" max="6" width="2.33203125" style="3" customWidth="1"/>
    <col min="7" max="16384" width="8.88671875" style="1"/>
  </cols>
  <sheetData>
    <row r="1" spans="1:7" ht="48" customHeight="1">
      <c r="A1" s="40"/>
      <c r="B1" s="40"/>
      <c r="C1" s="40"/>
      <c r="D1" s="40"/>
      <c r="E1" s="48"/>
      <c r="F1" s="48"/>
      <c r="G1" s="40"/>
    </row>
    <row r="2" spans="1:7">
      <c r="A2" s="40"/>
      <c r="B2" s="30"/>
      <c r="C2" s="30"/>
      <c r="D2" s="30"/>
      <c r="E2" s="33"/>
      <c r="F2" s="33"/>
      <c r="G2" s="40"/>
    </row>
    <row r="3" spans="1:7" ht="22.8">
      <c r="A3" s="40"/>
      <c r="B3" s="30"/>
      <c r="C3" s="99" t="s">
        <v>17</v>
      </c>
      <c r="D3" s="99"/>
      <c r="E3" s="99"/>
      <c r="F3" s="33"/>
      <c r="G3" s="40"/>
    </row>
    <row r="4" spans="1:7">
      <c r="A4" s="40"/>
      <c r="B4" s="30"/>
      <c r="C4" s="30"/>
      <c r="D4" s="30"/>
      <c r="E4" s="33"/>
      <c r="F4" s="33"/>
      <c r="G4" s="40"/>
    </row>
    <row r="5" spans="1:7">
      <c r="A5" s="40"/>
      <c r="B5" s="30"/>
      <c r="C5" s="113" t="s">
        <v>169</v>
      </c>
      <c r="D5" s="113"/>
      <c r="E5" s="113"/>
      <c r="F5" s="33"/>
      <c r="G5" s="40"/>
    </row>
    <row r="6" spans="1:7">
      <c r="A6" s="40"/>
      <c r="B6" s="30"/>
      <c r="C6" s="78"/>
      <c r="D6" s="78"/>
      <c r="E6" s="78"/>
      <c r="F6" s="33"/>
      <c r="G6" s="40"/>
    </row>
    <row r="7" spans="1:7">
      <c r="A7" s="40"/>
      <c r="B7" s="30"/>
      <c r="C7" s="30" t="s">
        <v>170</v>
      </c>
      <c r="D7" s="30"/>
      <c r="E7" s="33"/>
      <c r="F7" s="33"/>
      <c r="G7" s="40"/>
    </row>
    <row r="8" spans="1:7" ht="13.8" thickBot="1">
      <c r="A8" s="40"/>
      <c r="B8" s="30"/>
      <c r="C8" s="30"/>
      <c r="D8" s="30"/>
      <c r="E8" s="33"/>
      <c r="F8" s="33"/>
      <c r="G8" s="40"/>
    </row>
    <row r="9" spans="1:7" ht="13.8" thickBot="1">
      <c r="A9" s="40"/>
      <c r="B9" s="30"/>
      <c r="C9" s="41" t="s">
        <v>0</v>
      </c>
      <c r="D9" s="41" t="str">
        <f>"Weight ("&amp;IF('Getting Started'!D13="", "", (IF('Getting Started'!D13="Pounds (lb)", "Lb", "kg")))&amp;")"</f>
        <v>Weight ()</v>
      </c>
      <c r="E9" s="50" t="s">
        <v>3</v>
      </c>
      <c r="F9" s="68"/>
      <c r="G9" s="40"/>
    </row>
    <row r="10" spans="1:7" ht="13.8" thickBot="1">
      <c r="A10" s="40"/>
      <c r="B10" s="30"/>
      <c r="C10" s="42" t="s">
        <v>1</v>
      </c>
      <c r="D10" s="96"/>
      <c r="E10" s="49"/>
      <c r="F10" s="69"/>
      <c r="G10" s="40"/>
    </row>
    <row r="11" spans="1:7" ht="13.8" thickBot="1">
      <c r="A11" s="40"/>
      <c r="B11" s="30"/>
      <c r="C11" s="42" t="s">
        <v>4</v>
      </c>
      <c r="D11" s="96"/>
      <c r="E11" s="49"/>
      <c r="F11" s="69"/>
      <c r="G11" s="40"/>
    </row>
    <row r="12" spans="1:7" ht="13.8" thickBot="1">
      <c r="A12" s="40"/>
      <c r="B12" s="30"/>
      <c r="C12" s="42" t="s">
        <v>6</v>
      </c>
      <c r="D12" s="96"/>
      <c r="E12" s="49"/>
      <c r="F12" s="69"/>
      <c r="G12" s="40"/>
    </row>
    <row r="13" spans="1:7" ht="13.8" thickBot="1">
      <c r="A13" s="40"/>
      <c r="B13" s="30"/>
      <c r="C13" s="42" t="s">
        <v>8</v>
      </c>
      <c r="D13" s="96"/>
      <c r="E13" s="49"/>
      <c r="F13" s="69"/>
      <c r="G13" s="40"/>
    </row>
    <row r="14" spans="1:7" ht="13.8" thickBot="1">
      <c r="A14" s="40"/>
      <c r="B14" s="30"/>
      <c r="C14" s="42" t="s">
        <v>10</v>
      </c>
      <c r="D14" s="96"/>
      <c r="E14" s="49"/>
      <c r="F14" s="69"/>
      <c r="G14" s="40"/>
    </row>
    <row r="15" spans="1:7" ht="13.8" thickBot="1">
      <c r="A15" s="40"/>
      <c r="B15" s="30"/>
      <c r="C15" s="42" t="s">
        <v>12</v>
      </c>
      <c r="D15" s="96"/>
      <c r="E15" s="49"/>
      <c r="F15" s="69"/>
      <c r="G15" s="40"/>
    </row>
    <row r="16" spans="1:7" ht="13.8" thickBot="1">
      <c r="A16" s="40"/>
      <c r="B16" s="30"/>
      <c r="C16" s="42" t="s">
        <v>173</v>
      </c>
      <c r="D16" s="96"/>
      <c r="E16" s="49"/>
      <c r="F16" s="69"/>
      <c r="G16" s="40"/>
    </row>
    <row r="17" spans="1:7" ht="13.8" thickBot="1">
      <c r="A17" s="40"/>
      <c r="B17" s="30"/>
      <c r="C17" s="42" t="s">
        <v>46</v>
      </c>
      <c r="D17" s="96"/>
      <c r="E17" s="49"/>
      <c r="F17" s="69"/>
      <c r="G17" s="40"/>
    </row>
    <row r="18" spans="1:7" ht="13.8" thickBot="1">
      <c r="A18" s="40"/>
      <c r="B18" s="30"/>
      <c r="C18" s="42" t="s">
        <v>47</v>
      </c>
      <c r="D18" s="96"/>
      <c r="E18" s="49"/>
      <c r="F18" s="69"/>
      <c r="G18" s="40"/>
    </row>
    <row r="19" spans="1:7" ht="13.8" thickBot="1">
      <c r="A19" s="40"/>
      <c r="B19" s="30"/>
      <c r="C19" s="42" t="s">
        <v>49</v>
      </c>
      <c r="D19" s="96"/>
      <c r="E19" s="49"/>
      <c r="F19" s="69"/>
      <c r="G19" s="40"/>
    </row>
    <row r="20" spans="1:7" ht="13.8" thickBot="1">
      <c r="A20" s="40"/>
      <c r="B20" s="30"/>
      <c r="C20" s="42" t="s">
        <v>127</v>
      </c>
      <c r="D20" s="96"/>
      <c r="E20" s="49" t="s">
        <v>128</v>
      </c>
      <c r="F20" s="69"/>
      <c r="G20" s="40"/>
    </row>
    <row r="21" spans="1:7" ht="47.4" customHeight="1" thickBot="1">
      <c r="A21" s="40"/>
      <c r="B21" s="30"/>
      <c r="C21" s="42" t="s">
        <v>23</v>
      </c>
      <c r="D21" s="95"/>
      <c r="E21" s="91" t="s">
        <v>126</v>
      </c>
      <c r="F21" s="67"/>
      <c r="G21" s="40"/>
    </row>
    <row r="22" spans="1:7">
      <c r="A22" s="40"/>
      <c r="B22" s="30"/>
      <c r="C22" s="30"/>
      <c r="D22" s="30"/>
      <c r="E22" s="33"/>
      <c r="F22" s="33"/>
      <c r="G22" s="40"/>
    </row>
    <row r="23" spans="1:7" ht="58.95" customHeight="1">
      <c r="A23" s="40"/>
      <c r="B23" s="30"/>
      <c r="C23" s="98" t="s">
        <v>171</v>
      </c>
      <c r="D23" s="98"/>
      <c r="E23" s="98"/>
      <c r="F23" s="33"/>
      <c r="G23" s="40"/>
    </row>
    <row r="24" spans="1:7">
      <c r="A24" s="40"/>
      <c r="B24" s="30"/>
      <c r="C24" s="113" t="s">
        <v>172</v>
      </c>
      <c r="D24" s="113"/>
      <c r="E24" s="113"/>
      <c r="F24" s="33"/>
      <c r="G24" s="40"/>
    </row>
    <row r="25" spans="1:7">
      <c r="A25" s="40"/>
      <c r="B25" s="30"/>
      <c r="C25" s="78"/>
      <c r="D25" s="78"/>
      <c r="E25" s="78"/>
      <c r="F25" s="33"/>
      <c r="G25" s="40"/>
    </row>
    <row r="26" spans="1:7">
      <c r="A26" s="40"/>
      <c r="B26" s="30"/>
      <c r="C26" s="78"/>
      <c r="D26" s="78"/>
      <c r="E26" s="78"/>
      <c r="F26" s="33"/>
      <c r="G26" s="40"/>
    </row>
    <row r="27" spans="1:7">
      <c r="A27" s="40"/>
      <c r="B27" s="30"/>
      <c r="C27" s="78"/>
      <c r="D27" s="78"/>
      <c r="E27" s="78"/>
      <c r="F27" s="33"/>
      <c r="G27" s="40"/>
    </row>
    <row r="28" spans="1:7">
      <c r="A28" s="40"/>
      <c r="B28" s="30"/>
      <c r="C28" s="78"/>
      <c r="D28" s="78"/>
      <c r="E28" s="78"/>
      <c r="F28" s="33"/>
      <c r="G28" s="40"/>
    </row>
    <row r="29" spans="1:7">
      <c r="A29" s="40"/>
      <c r="B29" s="30"/>
      <c r="C29" s="30"/>
      <c r="D29" s="30"/>
      <c r="E29" s="33"/>
      <c r="F29" s="33"/>
      <c r="G29" s="40"/>
    </row>
    <row r="30" spans="1:7">
      <c r="A30" s="40"/>
      <c r="B30" s="30"/>
      <c r="C30" s="30"/>
      <c r="D30" s="30"/>
      <c r="E30" s="33"/>
      <c r="F30" s="33"/>
      <c r="G30" s="40"/>
    </row>
    <row r="31" spans="1:7">
      <c r="A31" s="40"/>
      <c r="B31" s="30"/>
      <c r="C31" s="30"/>
      <c r="D31" s="30"/>
      <c r="E31" s="33"/>
      <c r="F31" s="33"/>
      <c r="G31" s="40"/>
    </row>
    <row r="32" spans="1:7">
      <c r="A32" s="40"/>
      <c r="B32" s="30"/>
      <c r="C32" s="30"/>
      <c r="D32" s="30"/>
      <c r="E32" s="33"/>
      <c r="F32" s="33"/>
      <c r="G32" s="40"/>
    </row>
    <row r="33" spans="1:7">
      <c r="A33" s="40"/>
      <c r="B33" s="30"/>
      <c r="C33" s="30"/>
      <c r="D33" s="30"/>
      <c r="E33" s="33"/>
      <c r="F33" s="33"/>
      <c r="G33" s="40"/>
    </row>
    <row r="34" spans="1:7">
      <c r="A34" s="40"/>
      <c r="B34" s="30"/>
      <c r="C34" s="30"/>
      <c r="D34" s="30"/>
      <c r="E34" s="33"/>
      <c r="F34" s="33"/>
      <c r="G34" s="40"/>
    </row>
    <row r="35" spans="1:7">
      <c r="A35" s="40"/>
      <c r="B35" s="30"/>
      <c r="C35" s="30"/>
      <c r="D35" s="30"/>
      <c r="E35" s="33"/>
      <c r="F35" s="33"/>
      <c r="G35" s="40"/>
    </row>
    <row r="36" spans="1:7">
      <c r="A36" s="40"/>
      <c r="B36" s="30"/>
      <c r="C36" s="30"/>
      <c r="D36" s="30"/>
      <c r="E36" s="33"/>
      <c r="F36" s="33"/>
      <c r="G36" s="40"/>
    </row>
    <row r="37" spans="1:7">
      <c r="A37" s="40"/>
      <c r="B37" s="30"/>
      <c r="C37" s="30"/>
      <c r="D37" s="30"/>
      <c r="E37" s="33"/>
      <c r="F37" s="33"/>
      <c r="G37" s="40"/>
    </row>
    <row r="38" spans="1:7">
      <c r="A38" s="40"/>
      <c r="B38" s="30"/>
      <c r="C38" s="30"/>
      <c r="D38" s="30"/>
      <c r="E38" s="33"/>
      <c r="F38" s="33"/>
      <c r="G38" s="40"/>
    </row>
    <row r="39" spans="1:7">
      <c r="A39" s="40"/>
      <c r="B39" s="30"/>
      <c r="C39" s="30"/>
      <c r="D39" s="30"/>
      <c r="E39" s="33"/>
      <c r="F39" s="33"/>
      <c r="G39" s="40"/>
    </row>
    <row r="40" spans="1:7">
      <c r="A40" s="40"/>
      <c r="B40" s="30"/>
      <c r="C40" s="30"/>
      <c r="D40" s="30"/>
      <c r="E40" s="33"/>
      <c r="F40" s="33"/>
      <c r="G40" s="40"/>
    </row>
    <row r="41" spans="1:7">
      <c r="A41" s="40"/>
      <c r="B41" s="30"/>
      <c r="C41" s="30"/>
      <c r="D41" s="30"/>
      <c r="E41" s="33"/>
      <c r="F41" s="33"/>
      <c r="G41" s="40"/>
    </row>
    <row r="42" spans="1:7">
      <c r="A42" s="40"/>
      <c r="B42" s="30"/>
      <c r="C42" s="30"/>
      <c r="D42" s="30"/>
      <c r="E42" s="33"/>
      <c r="F42" s="33"/>
      <c r="G42" s="40"/>
    </row>
    <row r="43" spans="1:7">
      <c r="A43" s="40"/>
      <c r="B43" s="30"/>
      <c r="C43" s="30"/>
      <c r="D43" s="30"/>
      <c r="E43" s="33"/>
      <c r="F43" s="33"/>
      <c r="G43" s="40"/>
    </row>
    <row r="44" spans="1:7">
      <c r="A44" s="40"/>
      <c r="B44" s="30"/>
      <c r="C44" s="30"/>
      <c r="D44" s="30"/>
      <c r="E44" s="33"/>
      <c r="F44" s="33"/>
      <c r="G44" s="40"/>
    </row>
    <row r="45" spans="1:7" ht="60" customHeight="1">
      <c r="A45" s="40"/>
      <c r="B45" s="30"/>
      <c r="C45" s="114" t="s">
        <v>125</v>
      </c>
      <c r="D45" s="114"/>
      <c r="E45" s="114"/>
      <c r="F45" s="33"/>
      <c r="G45" s="40"/>
    </row>
    <row r="46" spans="1:7" ht="15.6">
      <c r="A46" s="40"/>
      <c r="B46" s="30"/>
      <c r="C46" s="115" t="s">
        <v>95</v>
      </c>
      <c r="D46" s="115"/>
      <c r="E46" s="115"/>
      <c r="F46" s="33"/>
      <c r="G46" s="40"/>
    </row>
    <row r="47" spans="1:7" ht="31.2" customHeight="1">
      <c r="A47" s="40"/>
      <c r="B47" s="30"/>
      <c r="C47" s="112" t="s">
        <v>96</v>
      </c>
      <c r="D47" s="112"/>
      <c r="E47" s="112"/>
      <c r="F47" s="33"/>
      <c r="G47" s="40"/>
    </row>
    <row r="48" spans="1:7">
      <c r="A48" s="40"/>
      <c r="B48" s="30"/>
      <c r="C48" s="30"/>
      <c r="D48" s="30"/>
      <c r="E48" s="33"/>
      <c r="F48" s="33"/>
      <c r="G48" s="40"/>
    </row>
    <row r="49" spans="1:7" ht="48" customHeight="1">
      <c r="A49" s="40"/>
      <c r="B49" s="40"/>
      <c r="C49" s="40"/>
      <c r="D49" s="40"/>
      <c r="E49" s="48"/>
      <c r="F49" s="48"/>
      <c r="G49" s="40"/>
    </row>
  </sheetData>
  <sheetProtection password="CCF6" sheet="1" objects="1" scenarios="1"/>
  <mergeCells count="7">
    <mergeCell ref="C47:E47"/>
    <mergeCell ref="C3:E3"/>
    <mergeCell ref="C5:E5"/>
    <mergeCell ref="C23:E23"/>
    <mergeCell ref="C24:E24"/>
    <mergeCell ref="C45:E45"/>
    <mergeCell ref="C46:E4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sheetPr codeName="Sheet4"/>
  <dimension ref="B1:H77"/>
  <sheetViews>
    <sheetView topLeftCell="B1" workbookViewId="0">
      <selection activeCell="C11" sqref="C11"/>
    </sheetView>
  </sheetViews>
  <sheetFormatPr defaultColWidth="9.109375" defaultRowHeight="12"/>
  <cols>
    <col min="1" max="1" width="4.33203125" style="11" customWidth="1"/>
    <col min="2" max="2" width="43.6640625" style="11" bestFit="1" customWidth="1"/>
    <col min="3" max="3" width="9.88671875" style="11" customWidth="1"/>
    <col min="4" max="4" width="9.109375" style="11"/>
    <col min="5" max="5" width="4" style="11" customWidth="1"/>
    <col min="6" max="6" width="43.6640625" style="11" bestFit="1" customWidth="1"/>
    <col min="7" max="7" width="10.109375" style="11" customWidth="1"/>
    <col min="8" max="16384" width="9.109375" style="11"/>
  </cols>
  <sheetData>
    <row r="1" spans="2:4">
      <c r="B1" s="9"/>
      <c r="C1" s="10"/>
      <c r="D1" s="10"/>
    </row>
    <row r="2" spans="2:4">
      <c r="B2" s="10"/>
      <c r="C2" s="10"/>
      <c r="D2" s="13"/>
    </row>
    <row r="3" spans="2:4" ht="12" customHeight="1">
      <c r="B3" s="117" t="str">
        <f>IF(OR('Getting Started'!D11="", 'Getting Started'!D12="", 'Getting Started'!D13=""), "It looks like you're missing data. Make sure that all of the green cells are filled in in the 'Getting Started', 'Recycling' and 'Waste' tabs to get your full results", "")</f>
        <v>It looks like you're missing data. Make sure that all of the green cells are filled in in the 'Getting Started', 'Recycling' and 'Waste' tabs to get your full results</v>
      </c>
      <c r="C3" s="10"/>
      <c r="D3" s="13"/>
    </row>
    <row r="4" spans="2:4">
      <c r="B4" s="117"/>
      <c r="C4" s="10"/>
      <c r="D4" s="13"/>
    </row>
    <row r="5" spans="2:4">
      <c r="B5" s="117"/>
      <c r="C5" s="10"/>
      <c r="D5" s="13"/>
    </row>
    <row r="6" spans="2:4">
      <c r="B6" s="10"/>
      <c r="C6" s="10"/>
      <c r="D6" s="13"/>
    </row>
    <row r="7" spans="2:4">
      <c r="B7" s="10"/>
      <c r="C7" s="10"/>
      <c r="D7" s="13"/>
    </row>
    <row r="8" spans="2:4">
      <c r="B8" s="10"/>
      <c r="C8" s="10"/>
      <c r="D8" s="10"/>
    </row>
    <row r="9" spans="2:4">
      <c r="B9" s="9" t="s">
        <v>41</v>
      </c>
      <c r="C9" s="10" t="s">
        <v>20</v>
      </c>
      <c r="D9" s="10" t="s">
        <v>21</v>
      </c>
    </row>
    <row r="10" spans="2:4">
      <c r="B10" s="10" t="s">
        <v>17</v>
      </c>
      <c r="C10" s="12" t="str">
        <f>IF('Getting Started'!D13="", "", (IF('Getting Started'!D13="Pounds (lb)",((SUM(Waste!D10:D21)/2.2)*('Getting Started'!D12/'Getting Started'!D11)),((SUM(Waste!D10:D21))*('Getting Started'!D12/'Getting Started'!D11)))))</f>
        <v/>
      </c>
      <c r="D10" s="13" t="str">
        <f>IF(C12="", "", C10/C12)</f>
        <v/>
      </c>
    </row>
    <row r="11" spans="2:4">
      <c r="B11" s="10" t="s">
        <v>38</v>
      </c>
      <c r="C11" s="12" t="str">
        <f>IF('Getting Started'!D13="", "", (IF('Getting Started'!D13="Pounds (lb)",((SUM('Mixed Recycling'!D36:D45, 'Other Recycling'!D13:D16)/2.2)*('Getting Started'!D12/'Getting Started'!D11)),((SUM('Mixed Recycling'!D36:D45, 'Other Recycling'!D13:D16))*('Getting Started'!D12/'Getting Started'!D11)))))</f>
        <v/>
      </c>
      <c r="D11" s="13" t="str">
        <f>IF(C12="", "", C11/C12)</f>
        <v/>
      </c>
    </row>
    <row r="12" spans="2:4">
      <c r="B12" s="9" t="s">
        <v>18</v>
      </c>
      <c r="C12" s="14" t="str">
        <f>IF(SUM(C10:C11)=0, "", SUM(C10:C11))</f>
        <v/>
      </c>
      <c r="D12" s="15" t="str">
        <f>IF(SUM(C10:C11)=0, "", SUM(D10:D11))</f>
        <v/>
      </c>
    </row>
    <row r="13" spans="2:4">
      <c r="B13" s="10"/>
      <c r="C13" s="10"/>
      <c r="D13" s="13"/>
    </row>
    <row r="14" spans="2:4">
      <c r="B14" s="10"/>
      <c r="C14" s="10"/>
      <c r="D14" s="13"/>
    </row>
    <row r="15" spans="2:4">
      <c r="B15" s="10"/>
      <c r="C15" s="10"/>
      <c r="D15" s="13"/>
    </row>
    <row r="16" spans="2:4">
      <c r="B16" s="10"/>
      <c r="C16" s="10"/>
      <c r="D16" s="13"/>
    </row>
    <row r="21" spans="6:8">
      <c r="F21" s="9"/>
      <c r="G21" s="10"/>
      <c r="H21" s="10"/>
    </row>
    <row r="22" spans="6:8">
      <c r="F22" s="10"/>
      <c r="G22" s="19"/>
      <c r="H22" s="13"/>
    </row>
    <row r="23" spans="6:8">
      <c r="F23" s="10"/>
      <c r="G23" s="19"/>
      <c r="H23" s="13"/>
    </row>
    <row r="24" spans="6:8">
      <c r="F24" s="10"/>
      <c r="G24" s="19"/>
      <c r="H24" s="13"/>
    </row>
    <row r="25" spans="6:8">
      <c r="F25" s="10"/>
      <c r="G25" s="19"/>
      <c r="H25" s="13"/>
    </row>
    <row r="26" spans="6:8">
      <c r="F26" s="10"/>
      <c r="G26" s="19"/>
      <c r="H26" s="13"/>
    </row>
    <row r="27" spans="6:8">
      <c r="F27" s="10"/>
      <c r="G27" s="19"/>
      <c r="H27" s="13"/>
    </row>
    <row r="28" spans="6:8">
      <c r="F28" s="10"/>
      <c r="G28" s="19"/>
      <c r="H28" s="13"/>
    </row>
    <row r="29" spans="6:8">
      <c r="F29" s="9" t="s">
        <v>40</v>
      </c>
      <c r="G29" s="10" t="s">
        <v>20</v>
      </c>
      <c r="H29" s="10" t="s">
        <v>21</v>
      </c>
    </row>
    <row r="30" spans="6:8">
      <c r="F30" s="10" t="s">
        <v>17</v>
      </c>
      <c r="G30" s="12" t="e">
        <f>C56-C57</f>
        <v>#VALUE!</v>
      </c>
      <c r="H30" s="13" t="e">
        <f>IF(G32="", "", G30/G32)</f>
        <v>#VALUE!</v>
      </c>
    </row>
    <row r="31" spans="6:8">
      <c r="F31" s="10" t="s">
        <v>38</v>
      </c>
      <c r="G31" s="12" t="e">
        <f>G76+C57</f>
        <v>#VALUE!</v>
      </c>
      <c r="H31" s="13" t="e">
        <f>IF(G32="", "", G31/G32)</f>
        <v>#VALUE!</v>
      </c>
    </row>
    <row r="32" spans="6:8">
      <c r="F32" s="9" t="s">
        <v>18</v>
      </c>
      <c r="G32" s="14" t="e">
        <f>IF(SUM(G30:G31)=0, "", SUM(G30:G31))</f>
        <v>#VALUE!</v>
      </c>
      <c r="H32" s="15" t="e">
        <f>IF(SUM(G30:G31)=0, "", SUM(H30:H31))</f>
        <v>#VALUE!</v>
      </c>
    </row>
    <row r="35" spans="2:7" ht="12" customHeight="1">
      <c r="F35" s="116" t="s">
        <v>42</v>
      </c>
      <c r="G35" s="116"/>
    </row>
    <row r="36" spans="2:7">
      <c r="F36" s="116"/>
      <c r="G36" s="116"/>
    </row>
    <row r="37" spans="2:7">
      <c r="F37" s="116"/>
      <c r="G37" s="116"/>
    </row>
    <row r="43" spans="2:7">
      <c r="B43" s="9" t="s">
        <v>19</v>
      </c>
      <c r="C43" s="10" t="s">
        <v>20</v>
      </c>
      <c r="D43" s="10" t="s">
        <v>21</v>
      </c>
    </row>
    <row r="44" spans="2:7">
      <c r="B44" s="10" t="str">
        <f>Waste!C10</f>
        <v>Recyclable paper</v>
      </c>
      <c r="C44" s="12" t="str">
        <f>IF('Getting Started'!$D$13="","",(IF('Getting Started'!$D$13="Pounds (lb)",((Waste!D10/2.2)*('Getting Started'!$D$12/'Getting Started'!$D$11)),((Waste!D10)*('Getting Started'!$D$12/'Getting Started'!$D$11)))))</f>
        <v/>
      </c>
      <c r="D44" s="13" t="str">
        <f t="shared" ref="D44:D55" si="0">IF($C$56="", "", C44/$C$56)</f>
        <v/>
      </c>
    </row>
    <row r="45" spans="2:7">
      <c r="B45" s="10" t="str">
        <f>Waste!C11</f>
        <v>Recyclable cardboard</v>
      </c>
      <c r="C45" s="12" t="str">
        <f>IF('Getting Started'!$D$13="","",(IF('Getting Started'!$D$13="Pounds (lb)",((Waste!D11/2.2)*('Getting Started'!$D$12/'Getting Started'!$D$11)),((Waste!D11)*('Getting Started'!$D$12/'Getting Started'!$D$11)))))</f>
        <v/>
      </c>
      <c r="D45" s="13" t="str">
        <f t="shared" si="0"/>
        <v/>
      </c>
    </row>
    <row r="46" spans="2:7">
      <c r="B46" s="10" t="str">
        <f>Waste!C12</f>
        <v>Recyclable plastics</v>
      </c>
      <c r="C46" s="12" t="str">
        <f>IF('Getting Started'!$D$13="","",(IF('Getting Started'!$D$13="Pounds (lb)",((Waste!D12/2.2)*('Getting Started'!$D$12/'Getting Started'!$D$11)),((Waste!D12)*('Getting Started'!$D$12/'Getting Started'!$D$11)))))</f>
        <v/>
      </c>
      <c r="D46" s="13" t="str">
        <f t="shared" si="0"/>
        <v/>
      </c>
    </row>
    <row r="47" spans="2:7">
      <c r="B47" s="10" t="str">
        <f>Waste!C13</f>
        <v>Recyclable metals</v>
      </c>
      <c r="C47" s="12" t="str">
        <f>IF('Getting Started'!$D$13="","",(IF('Getting Started'!$D$13="Pounds (lb)",((Waste!D13/2.2)*('Getting Started'!$D$12/'Getting Started'!$D$11)),((Waste!D13)*('Getting Started'!$D$12/'Getting Started'!$D$11)))))</f>
        <v/>
      </c>
      <c r="D47" s="13" t="str">
        <f t="shared" si="0"/>
        <v/>
      </c>
    </row>
    <row r="48" spans="2:7">
      <c r="B48" s="10" t="str">
        <f>Waste!C14</f>
        <v>Recyclable glass</v>
      </c>
      <c r="C48" s="12" t="str">
        <f>IF('Getting Started'!$D$13="","",(IF('Getting Started'!$D$13="Pounds (lb)",((Waste!D14/2.2)*('Getting Started'!$D$12/'Getting Started'!$D$11)),((Waste!D14)*('Getting Started'!$D$12/'Getting Started'!$D$11)))))</f>
        <v/>
      </c>
      <c r="D48" s="13" t="str">
        <f t="shared" si="0"/>
        <v/>
      </c>
    </row>
    <row r="49" spans="2:8">
      <c r="B49" s="10" t="str">
        <f>Waste!C15</f>
        <v>Refundable beverage containers</v>
      </c>
      <c r="C49" s="12" t="str">
        <f>IF('Getting Started'!$D$13="","",(IF('Getting Started'!$D$13="Pounds (lb)",((Waste!D15/2.2)*('Getting Started'!$D$12/'Getting Started'!$D$11)),((Waste!D15)*('Getting Started'!$D$12/'Getting Started'!$D$11)))))</f>
        <v/>
      </c>
      <c r="D49" s="13" t="str">
        <f t="shared" si="0"/>
        <v/>
      </c>
    </row>
    <row r="50" spans="2:8">
      <c r="B50" s="10" t="str">
        <f>Waste!C16</f>
        <v>Compostables</v>
      </c>
      <c r="C50" s="12" t="str">
        <f>IF('Getting Started'!$D$13="","",(IF('Getting Started'!$D$13="Pounds (lb)",((Waste!D16/2.2)*('Getting Started'!$D$12/'Getting Started'!$D$11)),((Waste!D16)*('Getting Started'!$D$12/'Getting Started'!$D$11)))))</f>
        <v/>
      </c>
      <c r="D50" s="13" t="str">
        <f t="shared" si="0"/>
        <v/>
      </c>
    </row>
    <row r="51" spans="2:8">
      <c r="B51" s="10" t="str">
        <f>Waste!C17</f>
        <v>Recyclable wood</v>
      </c>
      <c r="C51" s="12" t="str">
        <f>IF('Getting Started'!$D$13="","",(IF('Getting Started'!$D$13="Pounds (lb)",((Waste!D17/2.2)*('Getting Started'!$D$12/'Getting Started'!$D$11)),((Waste!D17)*('Getting Started'!$D$12/'Getting Started'!$D$11)))))</f>
        <v/>
      </c>
      <c r="D51" s="13" t="str">
        <f t="shared" si="0"/>
        <v/>
      </c>
    </row>
    <row r="52" spans="2:8">
      <c r="B52" s="10" t="str">
        <f>Waste!C18</f>
        <v>Recyclable scrap metals</v>
      </c>
      <c r="C52" s="12" t="str">
        <f>IF('Getting Started'!$D$13="","",(IF('Getting Started'!$D$13="Pounds (lb)",((Waste!D18/2.2)*('Getting Started'!$D$12/'Getting Started'!$D$11)),((Waste!D18)*('Getting Started'!$D$12/'Getting Started'!$D$11)))))</f>
        <v/>
      </c>
      <c r="D52" s="13" t="str">
        <f t="shared" si="0"/>
        <v/>
      </c>
    </row>
    <row r="53" spans="2:8">
      <c r="B53" s="10" t="str">
        <f>Waste!C19</f>
        <v>Recyclable plastic film</v>
      </c>
      <c r="C53" s="12" t="str">
        <f>IF('Getting Started'!$D$13="","",(IF('Getting Started'!$D$13="Pounds (lb)",((Waste!D19/2.2)*('Getting Started'!$D$12/'Getting Started'!$D$11)),((Waste!D19)*('Getting Started'!$D$12/'Getting Started'!$D$11)))))</f>
        <v/>
      </c>
      <c r="D53" s="13" t="str">
        <f t="shared" si="0"/>
        <v/>
      </c>
    </row>
    <row r="54" spans="2:8">
      <c r="B54" s="10" t="str">
        <f>Waste!C20</f>
        <v>Other recyclables</v>
      </c>
      <c r="C54" s="12" t="str">
        <f>IF('Getting Started'!$D$13="","",(IF('Getting Started'!$D$13="Pounds (lb)",((Waste!D20/2.2)*('Getting Started'!$D$12/'Getting Started'!$D$11)),((Waste!D20)*('Getting Started'!$D$12/'Getting Started'!$D$11)))))</f>
        <v/>
      </c>
      <c r="D54" s="13" t="str">
        <f t="shared" si="0"/>
        <v/>
      </c>
    </row>
    <row r="55" spans="2:8">
      <c r="B55" s="10" t="str">
        <f>Waste!C21</f>
        <v>Garbage</v>
      </c>
      <c r="C55" s="12" t="str">
        <f>IF('Getting Started'!$D$13="","",(IF('Getting Started'!$D$13="Pounds (lb)",((Waste!D21/2.2)*('Getting Started'!$D$12/'Getting Started'!$D$11)),((Waste!D21)*('Getting Started'!$D$12/'Getting Started'!$D$11)))))</f>
        <v/>
      </c>
      <c r="D55" s="13" t="str">
        <f t="shared" si="0"/>
        <v/>
      </c>
    </row>
    <row r="56" spans="2:8">
      <c r="B56" s="9" t="s">
        <v>22</v>
      </c>
      <c r="C56" s="14" t="str">
        <f>IF(SUM(C44:C55)=0, "", SUM(C44:C55))</f>
        <v/>
      </c>
      <c r="D56" s="15" t="str">
        <f>IF(SUM(C44:C55)=0, "", SUM(D44:D55))</f>
        <v/>
      </c>
    </row>
    <row r="57" spans="2:8">
      <c r="B57" s="9" t="s">
        <v>174</v>
      </c>
      <c r="C57" s="14">
        <f xml:space="preserve"> SUM(C44, C45, C46, C47, C48, C49, C50)</f>
        <v>0</v>
      </c>
      <c r="D57" s="15">
        <f xml:space="preserve"> SUM(D44, D45, D46, D47, D48, D49, D50)</f>
        <v>0</v>
      </c>
    </row>
    <row r="58" spans="2:8">
      <c r="B58" s="10"/>
      <c r="C58" s="10"/>
      <c r="D58" s="10"/>
    </row>
    <row r="59" spans="2:8">
      <c r="B59" s="10"/>
      <c r="C59" s="10"/>
      <c r="D59" s="10"/>
    </row>
    <row r="60" spans="2:8">
      <c r="B60" s="10"/>
      <c r="C60" s="10"/>
      <c r="D60" s="13"/>
    </row>
    <row r="61" spans="2:8">
      <c r="B61" s="10"/>
      <c r="C61" s="10"/>
      <c r="D61" s="13"/>
      <c r="F61" s="9" t="s">
        <v>37</v>
      </c>
      <c r="G61" s="10" t="s">
        <v>20</v>
      </c>
      <c r="H61" s="10" t="s">
        <v>21</v>
      </c>
    </row>
    <row r="62" spans="2:8">
      <c r="B62" s="10"/>
      <c r="C62" s="10"/>
      <c r="D62" s="13"/>
      <c r="F62" s="10" t="str">
        <f>'Mixed Recycling'!C36</f>
        <v>Recyclable paper</v>
      </c>
      <c r="G62" s="12" t="str">
        <f>IF('Getting Started'!$D$13="","",(IF('Getting Started'!$D$13="Pounds (lb)",(('Mixed Recycling'!D36/2.2)*('Getting Started'!$D$12/'Getting Started'!$D$11)),(('Mixed Recycling'!D36)*('Getting Started'!$D$12/'Getting Started'!$D$11)))))</f>
        <v/>
      </c>
      <c r="H62" s="13" t="e">
        <f>IF(G62=0, "", G62/$G$76)</f>
        <v>#VALUE!</v>
      </c>
    </row>
    <row r="63" spans="2:8">
      <c r="B63" s="10"/>
      <c r="C63" s="10"/>
      <c r="D63" s="13"/>
      <c r="F63" s="10" t="str">
        <f>'Mixed Recycling'!C37</f>
        <v>Recyclable cardboard</v>
      </c>
      <c r="G63" s="12" t="str">
        <f>IF('Getting Started'!$D$13="","",(IF('Getting Started'!$D$13="Pounds (lb)",(('Mixed Recycling'!D37/2.2)*('Getting Started'!$D$12/'Getting Started'!$D$11)),(('Mixed Recycling'!D37)*('Getting Started'!$D$12/'Getting Started'!$D$11)))))</f>
        <v/>
      </c>
      <c r="H63" s="13" t="e">
        <f t="shared" ref="H63:H75" si="1">IF(G63=0, "", G63/$G$76)</f>
        <v>#VALUE!</v>
      </c>
    </row>
    <row r="64" spans="2:8">
      <c r="B64" s="10"/>
      <c r="C64" s="10"/>
      <c r="D64" s="13"/>
      <c r="F64" s="10" t="str">
        <f>'Mixed Recycling'!C38</f>
        <v>Recyclable plastics</v>
      </c>
      <c r="G64" s="12" t="str">
        <f>IF('Getting Started'!$D$13="","",(IF('Getting Started'!$D$13="Pounds (lb)",(('Mixed Recycling'!D38/2.2)*('Getting Started'!$D$12/'Getting Started'!$D$11)),(('Mixed Recycling'!D38)*('Getting Started'!$D$12/'Getting Started'!$D$11)))))</f>
        <v/>
      </c>
      <c r="H64" s="13" t="e">
        <f t="shared" si="1"/>
        <v>#VALUE!</v>
      </c>
    </row>
    <row r="65" spans="2:8">
      <c r="B65" s="10"/>
      <c r="C65" s="10"/>
      <c r="D65" s="13"/>
      <c r="F65" s="10" t="str">
        <f>'Mixed Recycling'!C39</f>
        <v>Recyclable metals</v>
      </c>
      <c r="G65" s="12" t="str">
        <f>IF('Getting Started'!$D$13="","",(IF('Getting Started'!$D$13="Pounds (lb)",(('Mixed Recycling'!D39/2.2)*('Getting Started'!$D$12/'Getting Started'!$D$11)),(('Mixed Recycling'!D39)*('Getting Started'!$D$12/'Getting Started'!$D$11)))))</f>
        <v/>
      </c>
      <c r="H65" s="13" t="e">
        <f t="shared" si="1"/>
        <v>#VALUE!</v>
      </c>
    </row>
    <row r="66" spans="2:8">
      <c r="B66" s="10"/>
      <c r="C66" s="10"/>
      <c r="D66" s="13"/>
      <c r="F66" s="10" t="str">
        <f>'Mixed Recycling'!C40</f>
        <v>Recyclable glass</v>
      </c>
      <c r="G66" s="12" t="str">
        <f>IF('Getting Started'!$D$13="","",(IF('Getting Started'!$D$13="Pounds (lb)",(('Mixed Recycling'!D40/2.2)*('Getting Started'!$D$12/'Getting Started'!$D$11)),(('Mixed Recycling'!D40)*('Getting Started'!$D$12/'Getting Started'!$D$11)))))</f>
        <v/>
      </c>
      <c r="H66" s="13" t="e">
        <f t="shared" si="1"/>
        <v>#VALUE!</v>
      </c>
    </row>
    <row r="67" spans="2:8">
      <c r="B67" s="10"/>
      <c r="C67" s="10"/>
      <c r="D67" s="13"/>
      <c r="F67" s="10" t="str">
        <f>'Mixed Recycling'!C41</f>
        <v>Refundable beverage containers</v>
      </c>
      <c r="G67" s="12" t="str">
        <f>IF('Getting Started'!$D$13="","",(IF('Getting Started'!$D$13="Pounds (lb)",(('Mixed Recycling'!D41/2.2)*('Getting Started'!$D$12/'Getting Started'!$D$11)),(('Mixed Recycling'!D41)*('Getting Started'!$D$12/'Getting Started'!$D$11)))))</f>
        <v/>
      </c>
      <c r="H67" s="13" t="e">
        <f t="shared" si="1"/>
        <v>#VALUE!</v>
      </c>
    </row>
    <row r="68" spans="2:8">
      <c r="B68" s="10"/>
      <c r="C68" s="10"/>
      <c r="D68" s="13"/>
      <c r="F68" s="10" t="str">
        <f>'Mixed Recycling'!C42</f>
        <v>Recyclable wood</v>
      </c>
      <c r="G68" s="12" t="str">
        <f>IF('Getting Started'!$D$13="","",(IF('Getting Started'!$D$13="Pounds (lb)",(('Mixed Recycling'!D42/2.2)*('Getting Started'!$D$12/'Getting Started'!$D$11)),(('Mixed Recycling'!D42)*('Getting Started'!$D$12/'Getting Started'!$D$11)))))</f>
        <v/>
      </c>
      <c r="H68" s="13" t="e">
        <f t="shared" si="1"/>
        <v>#VALUE!</v>
      </c>
    </row>
    <row r="69" spans="2:8">
      <c r="B69" s="10"/>
      <c r="C69" s="10"/>
      <c r="D69" s="13"/>
      <c r="F69" s="10" t="str">
        <f>'Mixed Recycling'!C43</f>
        <v>Recyclable scrap metals</v>
      </c>
      <c r="G69" s="12" t="str">
        <f>IF('Getting Started'!$D$13="","",(IF('Getting Started'!$D$13="Pounds (lb)",(('Mixed Recycling'!D43/2.2)*('Getting Started'!$D$12/'Getting Started'!$D$11)),(('Mixed Recycling'!D43)*('Getting Started'!$D$12/'Getting Started'!$D$11)))))</f>
        <v/>
      </c>
      <c r="H69" s="13" t="e">
        <f t="shared" si="1"/>
        <v>#VALUE!</v>
      </c>
    </row>
    <row r="70" spans="2:8">
      <c r="B70" s="10"/>
      <c r="C70" s="10"/>
      <c r="D70" s="13"/>
      <c r="F70" s="10" t="str">
        <f>'Mixed Recycling'!C44</f>
        <v>Recyclable plastic film</v>
      </c>
      <c r="G70" s="12" t="str">
        <f>IF('Getting Started'!$D$13="","",(IF('Getting Started'!$D$13="Pounds (lb)",(('Mixed Recycling'!D44/2.2)*('Getting Started'!$D$12/'Getting Started'!$D$11)),(('Mixed Recycling'!D44)*('Getting Started'!$D$12/'Getting Started'!$D$11)))))</f>
        <v/>
      </c>
      <c r="H70" s="13" t="e">
        <f t="shared" si="1"/>
        <v>#VALUE!</v>
      </c>
    </row>
    <row r="71" spans="2:8">
      <c r="B71" s="10"/>
      <c r="C71" s="10"/>
      <c r="D71" s="13"/>
      <c r="F71" s="10" t="str">
        <f>'Other Recycling'!C13</f>
        <v>Electronics</v>
      </c>
      <c r="G71" s="12" t="str">
        <f>IF('Getting Started'!$D$13="","",(IF('Getting Started'!$D$13="Pounds (lb)",(('Other Recycling'!D13/2.2)*('Getting Started'!$D$12/'Getting Started'!$D$11)),(('Other Recycling'!D13)*('Getting Started'!$D$12/'Getting Started'!$D$11)))))</f>
        <v/>
      </c>
      <c r="H71" s="13" t="e">
        <f t="shared" si="1"/>
        <v>#VALUE!</v>
      </c>
    </row>
    <row r="72" spans="2:8">
      <c r="B72" s="9"/>
      <c r="C72" s="9"/>
      <c r="D72" s="15"/>
      <c r="F72" s="10" t="str">
        <f>'Other Recycling'!C14</f>
        <v>Compost (food and yard waste)</v>
      </c>
      <c r="G72" s="12" t="str">
        <f>IF('Getting Started'!$D$13="","",(IF('Getting Started'!$D$13="Pounds (lb)",(('Other Recycling'!D14/2.2)*('Getting Started'!$D$12/'Getting Started'!$D$11)),(('Other Recycling'!D14)*('Getting Started'!$D$12/'Getting Started'!$D$11)))))</f>
        <v/>
      </c>
      <c r="H72" s="13" t="e">
        <f t="shared" si="1"/>
        <v>#VALUE!</v>
      </c>
    </row>
    <row r="73" spans="2:8">
      <c r="B73" s="9"/>
      <c r="C73" s="9"/>
      <c r="D73" s="15"/>
      <c r="F73" s="10" t="str">
        <f>'Other Recycling'!C15</f>
        <v>Reused items (e.g. items donated or sold)</v>
      </c>
      <c r="G73" s="12" t="str">
        <f>IF('Getting Started'!$D$13="","",(IF('Getting Started'!$D$13="Pounds (lb)",(('Other Recycling'!D15/2.2)*('Getting Started'!$D$12/'Getting Started'!$D$11)),(('Other Recycling'!D15)*('Getting Started'!$D$12/'Getting Started'!$D$11)))))</f>
        <v/>
      </c>
      <c r="H73" s="13" t="e">
        <f t="shared" si="1"/>
        <v>#VALUE!</v>
      </c>
    </row>
    <row r="74" spans="2:8">
      <c r="B74" s="9"/>
      <c r="C74" s="9"/>
      <c r="D74" s="15"/>
      <c r="F74" s="10" t="str">
        <f>'Other Recycling'!C16</f>
        <v>Other recycling</v>
      </c>
      <c r="G74" s="12" t="str">
        <f>IF('Getting Started'!$D$13="","",(IF('Getting Started'!$D$13="Pounds (lb)",(('Other Recycling'!D16/2.2)*('Getting Started'!$D$12/'Getting Started'!$D$11)),(('Other Recycling'!D16)*('Getting Started'!$D$12/'Getting Started'!$D$11)))))</f>
        <v/>
      </c>
      <c r="H74" s="13" t="e">
        <f t="shared" si="1"/>
        <v>#VALUE!</v>
      </c>
    </row>
    <row r="75" spans="2:8">
      <c r="B75" s="10"/>
      <c r="C75" s="10"/>
      <c r="D75" s="10"/>
      <c r="F75" s="16" t="str">
        <f>'Mixed Recycling'!C45</f>
        <v>Materials that don't belong in recycling (e.g. mixed materials like coffee cups, fountain cups, coffee bags; garbage; non-recyclable items; food and yard waste)</v>
      </c>
      <c r="G75" s="17" t="str">
        <f>IF('Getting Started'!$D$13="","",(IF('Getting Started'!$D$13="Pounds (lb)",(('Mixed Recycling'!D45/2.2)*('Getting Started'!$D$12/'Getting Started'!$D$11)),(('Mixed Recycling'!D45)*('Getting Started'!$D$12/'Getting Started'!$D$11)))))</f>
        <v/>
      </c>
      <c r="H75" s="13" t="e">
        <f t="shared" si="1"/>
        <v>#VALUE!</v>
      </c>
    </row>
    <row r="76" spans="2:8">
      <c r="F76" s="9" t="s">
        <v>22</v>
      </c>
      <c r="G76" s="14" t="str">
        <f>IF(SUM(G62:G75)=0, "", SUM(G62:G75))</f>
        <v/>
      </c>
      <c r="H76" s="15" t="str">
        <f>IF(SUM(G62:G75)=0, "", SUM(H62:H75))</f>
        <v/>
      </c>
    </row>
    <row r="77" spans="2:8">
      <c r="F77" s="9" t="s">
        <v>39</v>
      </c>
      <c r="G77" s="18">
        <f>SUM(G75:G75)</f>
        <v>0</v>
      </c>
      <c r="H77" s="15" t="e">
        <f>SUM(H75:H75)</f>
        <v>#VALUE!</v>
      </c>
    </row>
  </sheetData>
  <sheetProtection password="CCF6" sheet="1" objects="1" scenarios="1"/>
  <mergeCells count="2">
    <mergeCell ref="F35:G37"/>
    <mergeCell ref="B3:B5"/>
  </mergeCells>
  <printOptions horizontalCentered="1" verticalCentered="1"/>
  <pageMargins left="0.25" right="0.25" top="0.75" bottom="0.75" header="0.3" footer="0.3"/>
  <pageSetup fitToHeight="2" orientation="landscape" r:id="rId1"/>
  <rowBreaks count="1" manualBreakCount="1">
    <brk id="41"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sheetPr codeName="Sheet5"/>
  <dimension ref="A2:D323"/>
  <sheetViews>
    <sheetView workbookViewId="0">
      <selection activeCell="D2" sqref="D2"/>
    </sheetView>
  </sheetViews>
  <sheetFormatPr defaultColWidth="8.88671875" defaultRowHeight="13.2"/>
  <cols>
    <col min="1" max="1" width="4" style="7" customWidth="1"/>
    <col min="2" max="2" width="101.109375" style="8" customWidth="1"/>
    <col min="3" max="3" width="3.21875" style="1" customWidth="1"/>
    <col min="4" max="4" width="24.6640625" style="1" customWidth="1"/>
    <col min="5" max="16384" width="8.88671875" style="1"/>
  </cols>
  <sheetData>
    <row r="2" spans="1:4" ht="123" customHeight="1">
      <c r="A2" s="7" t="str">
        <f>IF(B2="", "", "●")</f>
        <v>●</v>
      </c>
      <c r="B2" s="8" t="str">
        <f>IFERROR(VLOOKUP(1, RecCalc!$A$2:$C$27, 2, FALSE), "")</f>
        <v>Implement a beverage container recycling program. This is a really easy one to start with and there are lots of great ways to use the money you get back! Think about donating the money to a charity you and your staff support, subsidizing other recycling programs or putting the extra cash towards a social fund.</v>
      </c>
      <c r="D2" s="21" t="s">
        <v>156</v>
      </c>
    </row>
    <row r="3" spans="1:4" ht="123" customHeight="1">
      <c r="A3" s="7" t="str">
        <f t="shared" ref="A3:A66" ca="1" si="0">IF(B3="", "", "●")</f>
        <v>●</v>
      </c>
      <c r="B3" s="8" t="str">
        <f ca="1">IFERROR(VLOOKUP(2, RecCalc!$A$3:$C$27, 2, FALSE), "")</f>
        <v>Starting in February 2016, commercial loads of garbage containing paper and cardboard will be charged a higher rate at City landfills to encourage recycling instead (with a ban on paper and cardboard coming in summer/fall 2018). So the sooner you can start recycling paper and cardboard the better. The other great benefit is that paper and cardboard recycling programs are typically pretty easy to add on to an existing waste contract and are valuable materials for a recycler so this is a great program to introduce.</v>
      </c>
    </row>
    <row r="4" spans="1:4" ht="123" customHeight="1">
      <c r="A4" s="7" t="str">
        <f t="shared" ca="1" si="0"/>
        <v/>
      </c>
      <c r="B4" s="8" t="str">
        <f ca="1">IFERROR(VLOOKUP(4, RecCalc!$A$3:$C$27, 2, FALSE), "")</f>
        <v/>
      </c>
    </row>
    <row r="5" spans="1:4" ht="123" customHeight="1">
      <c r="A5" s="7" t="str">
        <f t="shared" ca="1" si="0"/>
        <v/>
      </c>
      <c r="B5" s="8" t="str">
        <f ca="1">IFERROR(VLOOKUP(8, RecCalc!$A$3:$C$27, 2, FALSE), "")</f>
        <v/>
      </c>
    </row>
    <row r="6" spans="1:4" ht="123" customHeight="1">
      <c r="A6" s="7" t="str">
        <f t="shared" ca="1" si="0"/>
        <v/>
      </c>
      <c r="B6" s="8" t="str">
        <f ca="1">IFERROR(VLOOKUP(16, RecCalc!$A$3:$C$27, 2, FALSE), "")</f>
        <v/>
      </c>
    </row>
    <row r="7" spans="1:4" ht="123" customHeight="1">
      <c r="A7" s="7" t="str">
        <f t="shared" ca="1" si="0"/>
        <v/>
      </c>
      <c r="B7" s="8" t="str">
        <f ca="1">IFERROR(VLOOKUP(32, RecCalc!$A$3:$C$27, 2, FALSE), "")</f>
        <v/>
      </c>
    </row>
    <row r="8" spans="1:4" ht="123" customHeight="1">
      <c r="A8" s="7" t="str">
        <f t="shared" ca="1" si="0"/>
        <v/>
      </c>
      <c r="B8" s="8" t="str">
        <f ca="1">IFERROR(VLOOKUP(64, RecCalc!$A$3:$C$27, 2, FALSE), "")</f>
        <v/>
      </c>
    </row>
    <row r="9" spans="1:4" ht="123" customHeight="1">
      <c r="A9" s="7" t="str">
        <f t="shared" ca="1" si="0"/>
        <v/>
      </c>
      <c r="B9" s="8" t="str">
        <f ca="1">IFERROR(VLOOKUP(128, RecCalc!$A$3:$C$27, 2, FALSE), "")</f>
        <v/>
      </c>
    </row>
    <row r="10" spans="1:4">
      <c r="A10" s="7" t="str">
        <f t="shared" si="0"/>
        <v/>
      </c>
    </row>
    <row r="11" spans="1:4">
      <c r="A11" s="7" t="str">
        <f t="shared" si="0"/>
        <v/>
      </c>
    </row>
    <row r="12" spans="1:4">
      <c r="A12" s="7" t="str">
        <f t="shared" si="0"/>
        <v/>
      </c>
    </row>
    <row r="13" spans="1:4">
      <c r="A13" s="7" t="str">
        <f t="shared" si="0"/>
        <v/>
      </c>
    </row>
    <row r="14" spans="1:4">
      <c r="A14" s="7" t="str">
        <f t="shared" si="0"/>
        <v/>
      </c>
    </row>
    <row r="15" spans="1:4">
      <c r="A15" s="7" t="str">
        <f t="shared" si="0"/>
        <v/>
      </c>
    </row>
    <row r="16" spans="1:4">
      <c r="A16" s="7" t="str">
        <f t="shared" si="0"/>
        <v/>
      </c>
    </row>
    <row r="17" spans="1:1">
      <c r="A17" s="7" t="str">
        <f t="shared" si="0"/>
        <v/>
      </c>
    </row>
    <row r="18" spans="1:1">
      <c r="A18" s="7" t="str">
        <f t="shared" si="0"/>
        <v/>
      </c>
    </row>
    <row r="19" spans="1:1">
      <c r="A19" s="7" t="str">
        <f t="shared" si="0"/>
        <v/>
      </c>
    </row>
    <row r="20" spans="1:1">
      <c r="A20" s="7" t="str">
        <f t="shared" si="0"/>
        <v/>
      </c>
    </row>
    <row r="21" spans="1:1">
      <c r="A21" s="7" t="str">
        <f t="shared" si="0"/>
        <v/>
      </c>
    </row>
    <row r="22" spans="1:1">
      <c r="A22" s="7" t="str">
        <f t="shared" si="0"/>
        <v/>
      </c>
    </row>
    <row r="23" spans="1:1">
      <c r="A23" s="7" t="str">
        <f t="shared" si="0"/>
        <v/>
      </c>
    </row>
    <row r="24" spans="1:1">
      <c r="A24" s="7" t="str">
        <f t="shared" si="0"/>
        <v/>
      </c>
    </row>
    <row r="25" spans="1:1">
      <c r="A25" s="7" t="str">
        <f t="shared" si="0"/>
        <v/>
      </c>
    </row>
    <row r="26" spans="1:1">
      <c r="A26" s="7" t="str">
        <f t="shared" si="0"/>
        <v/>
      </c>
    </row>
    <row r="27" spans="1:1">
      <c r="A27" s="7" t="str">
        <f t="shared" si="0"/>
        <v/>
      </c>
    </row>
    <row r="28" spans="1:1">
      <c r="A28" s="7" t="str">
        <f t="shared" si="0"/>
        <v/>
      </c>
    </row>
    <row r="29" spans="1:1">
      <c r="A29" s="7" t="str">
        <f t="shared" si="0"/>
        <v/>
      </c>
    </row>
    <row r="30" spans="1:1">
      <c r="A30" s="7" t="str">
        <f t="shared" si="0"/>
        <v/>
      </c>
    </row>
    <row r="31" spans="1:1">
      <c r="A31" s="7" t="str">
        <f t="shared" si="0"/>
        <v/>
      </c>
    </row>
    <row r="32" spans="1:1">
      <c r="A32" s="7" t="str">
        <f t="shared" si="0"/>
        <v/>
      </c>
    </row>
    <row r="33" spans="1:1">
      <c r="A33" s="7" t="str">
        <f t="shared" si="0"/>
        <v/>
      </c>
    </row>
    <row r="34" spans="1:1">
      <c r="A34" s="7" t="str">
        <f t="shared" si="0"/>
        <v/>
      </c>
    </row>
    <row r="35" spans="1:1">
      <c r="A35" s="7" t="str">
        <f t="shared" si="0"/>
        <v/>
      </c>
    </row>
    <row r="36" spans="1:1">
      <c r="A36" s="7" t="str">
        <f t="shared" si="0"/>
        <v/>
      </c>
    </row>
    <row r="37" spans="1:1">
      <c r="A37" s="7" t="str">
        <f t="shared" si="0"/>
        <v/>
      </c>
    </row>
    <row r="38" spans="1:1">
      <c r="A38" s="7" t="str">
        <f t="shared" si="0"/>
        <v/>
      </c>
    </row>
    <row r="39" spans="1:1">
      <c r="A39" s="7" t="str">
        <f t="shared" si="0"/>
        <v/>
      </c>
    </row>
    <row r="40" spans="1:1">
      <c r="A40" s="7" t="str">
        <f t="shared" si="0"/>
        <v/>
      </c>
    </row>
    <row r="41" spans="1:1">
      <c r="A41" s="7" t="str">
        <f t="shared" si="0"/>
        <v/>
      </c>
    </row>
    <row r="42" spans="1:1">
      <c r="A42" s="7" t="str">
        <f t="shared" si="0"/>
        <v/>
      </c>
    </row>
    <row r="43" spans="1:1">
      <c r="A43" s="7" t="str">
        <f t="shared" si="0"/>
        <v/>
      </c>
    </row>
    <row r="44" spans="1:1">
      <c r="A44" s="7" t="str">
        <f t="shared" si="0"/>
        <v/>
      </c>
    </row>
    <row r="45" spans="1:1">
      <c r="A45" s="7" t="str">
        <f t="shared" si="0"/>
        <v/>
      </c>
    </row>
    <row r="46" spans="1:1">
      <c r="A46" s="7" t="str">
        <f t="shared" si="0"/>
        <v/>
      </c>
    </row>
    <row r="47" spans="1:1">
      <c r="A47" s="7" t="str">
        <f t="shared" si="0"/>
        <v/>
      </c>
    </row>
    <row r="48" spans="1:1">
      <c r="A48" s="7" t="str">
        <f t="shared" si="0"/>
        <v/>
      </c>
    </row>
    <row r="49" spans="1:1">
      <c r="A49" s="7" t="str">
        <f t="shared" si="0"/>
        <v/>
      </c>
    </row>
    <row r="50" spans="1:1">
      <c r="A50" s="7" t="str">
        <f t="shared" si="0"/>
        <v/>
      </c>
    </row>
    <row r="51" spans="1:1">
      <c r="A51" s="7" t="str">
        <f t="shared" si="0"/>
        <v/>
      </c>
    </row>
    <row r="52" spans="1:1">
      <c r="A52" s="7" t="str">
        <f t="shared" si="0"/>
        <v/>
      </c>
    </row>
    <row r="53" spans="1:1">
      <c r="A53" s="7" t="str">
        <f t="shared" si="0"/>
        <v/>
      </c>
    </row>
    <row r="54" spans="1:1">
      <c r="A54" s="7" t="str">
        <f t="shared" si="0"/>
        <v/>
      </c>
    </row>
    <row r="55" spans="1:1">
      <c r="A55" s="7" t="str">
        <f t="shared" si="0"/>
        <v/>
      </c>
    </row>
    <row r="56" spans="1:1">
      <c r="A56" s="7" t="str">
        <f t="shared" si="0"/>
        <v/>
      </c>
    </row>
    <row r="57" spans="1:1">
      <c r="A57" s="7" t="str">
        <f t="shared" si="0"/>
        <v/>
      </c>
    </row>
    <row r="58" spans="1:1">
      <c r="A58" s="7" t="str">
        <f t="shared" si="0"/>
        <v/>
      </c>
    </row>
    <row r="59" spans="1:1">
      <c r="A59" s="7" t="str">
        <f t="shared" si="0"/>
        <v/>
      </c>
    </row>
    <row r="60" spans="1:1">
      <c r="A60" s="7" t="str">
        <f t="shared" si="0"/>
        <v/>
      </c>
    </row>
    <row r="61" spans="1:1">
      <c r="A61" s="7" t="str">
        <f t="shared" si="0"/>
        <v/>
      </c>
    </row>
    <row r="62" spans="1:1">
      <c r="A62" s="7" t="str">
        <f t="shared" si="0"/>
        <v/>
      </c>
    </row>
    <row r="63" spans="1:1">
      <c r="A63" s="7" t="str">
        <f t="shared" si="0"/>
        <v/>
      </c>
    </row>
    <row r="64" spans="1:1">
      <c r="A64" s="7" t="str">
        <f t="shared" si="0"/>
        <v/>
      </c>
    </row>
    <row r="65" spans="1:1">
      <c r="A65" s="7" t="str">
        <f t="shared" si="0"/>
        <v/>
      </c>
    </row>
    <row r="66" spans="1:1">
      <c r="A66" s="7" t="str">
        <f t="shared" si="0"/>
        <v/>
      </c>
    </row>
    <row r="67" spans="1:1">
      <c r="A67" s="7" t="str">
        <f t="shared" ref="A67:A130" si="1">IF(B67="", "", "●")</f>
        <v/>
      </c>
    </row>
    <row r="68" spans="1:1">
      <c r="A68" s="7" t="str">
        <f t="shared" si="1"/>
        <v/>
      </c>
    </row>
    <row r="69" spans="1:1">
      <c r="A69" s="7" t="str">
        <f t="shared" si="1"/>
        <v/>
      </c>
    </row>
    <row r="70" spans="1:1">
      <c r="A70" s="7" t="str">
        <f t="shared" si="1"/>
        <v/>
      </c>
    </row>
    <row r="71" spans="1:1">
      <c r="A71" s="7" t="str">
        <f t="shared" si="1"/>
        <v/>
      </c>
    </row>
    <row r="72" spans="1:1">
      <c r="A72" s="7" t="str">
        <f t="shared" si="1"/>
        <v/>
      </c>
    </row>
    <row r="73" spans="1:1">
      <c r="A73" s="7" t="str">
        <f t="shared" si="1"/>
        <v/>
      </c>
    </row>
    <row r="74" spans="1:1">
      <c r="A74" s="7" t="str">
        <f t="shared" si="1"/>
        <v/>
      </c>
    </row>
    <row r="75" spans="1:1">
      <c r="A75" s="7" t="str">
        <f t="shared" si="1"/>
        <v/>
      </c>
    </row>
    <row r="76" spans="1:1">
      <c r="A76" s="7" t="str">
        <f t="shared" si="1"/>
        <v/>
      </c>
    </row>
    <row r="77" spans="1:1">
      <c r="A77" s="7" t="str">
        <f t="shared" si="1"/>
        <v/>
      </c>
    </row>
    <row r="78" spans="1:1">
      <c r="A78" s="7" t="str">
        <f t="shared" si="1"/>
        <v/>
      </c>
    </row>
    <row r="79" spans="1:1">
      <c r="A79" s="7" t="str">
        <f t="shared" si="1"/>
        <v/>
      </c>
    </row>
    <row r="80" spans="1:1">
      <c r="A80" s="7" t="str">
        <f t="shared" si="1"/>
        <v/>
      </c>
    </row>
    <row r="81" spans="1:1">
      <c r="A81" s="7" t="str">
        <f t="shared" si="1"/>
        <v/>
      </c>
    </row>
    <row r="82" spans="1:1">
      <c r="A82" s="7" t="str">
        <f t="shared" si="1"/>
        <v/>
      </c>
    </row>
    <row r="83" spans="1:1">
      <c r="A83" s="7" t="str">
        <f t="shared" si="1"/>
        <v/>
      </c>
    </row>
    <row r="84" spans="1:1">
      <c r="A84" s="7" t="str">
        <f t="shared" si="1"/>
        <v/>
      </c>
    </row>
    <row r="85" spans="1:1">
      <c r="A85" s="7" t="str">
        <f t="shared" si="1"/>
        <v/>
      </c>
    </row>
    <row r="86" spans="1:1">
      <c r="A86" s="7" t="str">
        <f t="shared" si="1"/>
        <v/>
      </c>
    </row>
    <row r="87" spans="1:1">
      <c r="A87" s="7" t="str">
        <f t="shared" si="1"/>
        <v/>
      </c>
    </row>
    <row r="88" spans="1:1">
      <c r="A88" s="7" t="str">
        <f t="shared" si="1"/>
        <v/>
      </c>
    </row>
    <row r="89" spans="1:1">
      <c r="A89" s="7" t="str">
        <f t="shared" si="1"/>
        <v/>
      </c>
    </row>
    <row r="90" spans="1:1">
      <c r="A90" s="7" t="str">
        <f t="shared" si="1"/>
        <v/>
      </c>
    </row>
    <row r="91" spans="1:1">
      <c r="A91" s="7" t="str">
        <f t="shared" si="1"/>
        <v/>
      </c>
    </row>
    <row r="92" spans="1:1">
      <c r="A92" s="7" t="str">
        <f t="shared" si="1"/>
        <v/>
      </c>
    </row>
    <row r="93" spans="1:1">
      <c r="A93" s="7" t="str">
        <f t="shared" si="1"/>
        <v/>
      </c>
    </row>
    <row r="94" spans="1:1">
      <c r="A94" s="7" t="str">
        <f t="shared" si="1"/>
        <v/>
      </c>
    </row>
    <row r="95" spans="1:1">
      <c r="A95" s="7" t="str">
        <f t="shared" si="1"/>
        <v/>
      </c>
    </row>
    <row r="96" spans="1:1">
      <c r="A96" s="7" t="str">
        <f t="shared" si="1"/>
        <v/>
      </c>
    </row>
    <row r="97" spans="1:1">
      <c r="A97" s="7" t="str">
        <f t="shared" si="1"/>
        <v/>
      </c>
    </row>
    <row r="98" spans="1:1">
      <c r="A98" s="7" t="str">
        <f t="shared" si="1"/>
        <v/>
      </c>
    </row>
    <row r="99" spans="1:1">
      <c r="A99" s="7" t="str">
        <f t="shared" si="1"/>
        <v/>
      </c>
    </row>
    <row r="100" spans="1:1">
      <c r="A100" s="7" t="str">
        <f t="shared" si="1"/>
        <v/>
      </c>
    </row>
    <row r="101" spans="1:1">
      <c r="A101" s="7" t="str">
        <f t="shared" si="1"/>
        <v/>
      </c>
    </row>
    <row r="102" spans="1:1">
      <c r="A102" s="7" t="str">
        <f t="shared" si="1"/>
        <v/>
      </c>
    </row>
    <row r="103" spans="1:1">
      <c r="A103" s="7" t="str">
        <f t="shared" si="1"/>
        <v/>
      </c>
    </row>
    <row r="104" spans="1:1">
      <c r="A104" s="7" t="str">
        <f t="shared" si="1"/>
        <v/>
      </c>
    </row>
    <row r="105" spans="1:1">
      <c r="A105" s="7" t="str">
        <f t="shared" si="1"/>
        <v/>
      </c>
    </row>
    <row r="106" spans="1:1">
      <c r="A106" s="7" t="str">
        <f t="shared" si="1"/>
        <v/>
      </c>
    </row>
    <row r="107" spans="1:1">
      <c r="A107" s="7" t="str">
        <f t="shared" si="1"/>
        <v/>
      </c>
    </row>
    <row r="108" spans="1:1">
      <c r="A108" s="7" t="str">
        <f t="shared" si="1"/>
        <v/>
      </c>
    </row>
    <row r="109" spans="1:1">
      <c r="A109" s="7" t="str">
        <f t="shared" si="1"/>
        <v/>
      </c>
    </row>
    <row r="110" spans="1:1">
      <c r="A110" s="7" t="str">
        <f t="shared" si="1"/>
        <v/>
      </c>
    </row>
    <row r="111" spans="1:1">
      <c r="A111" s="7" t="str">
        <f t="shared" si="1"/>
        <v/>
      </c>
    </row>
    <row r="112" spans="1:1">
      <c r="A112" s="7" t="str">
        <f t="shared" si="1"/>
        <v/>
      </c>
    </row>
    <row r="113" spans="1:1">
      <c r="A113" s="7" t="str">
        <f t="shared" si="1"/>
        <v/>
      </c>
    </row>
    <row r="114" spans="1:1">
      <c r="A114" s="7" t="str">
        <f t="shared" si="1"/>
        <v/>
      </c>
    </row>
    <row r="115" spans="1:1">
      <c r="A115" s="7" t="str">
        <f t="shared" si="1"/>
        <v/>
      </c>
    </row>
    <row r="116" spans="1:1">
      <c r="A116" s="7" t="str">
        <f t="shared" si="1"/>
        <v/>
      </c>
    </row>
    <row r="117" spans="1:1">
      <c r="A117" s="7" t="str">
        <f t="shared" si="1"/>
        <v/>
      </c>
    </row>
    <row r="118" spans="1:1">
      <c r="A118" s="7" t="str">
        <f t="shared" si="1"/>
        <v/>
      </c>
    </row>
    <row r="119" spans="1:1">
      <c r="A119" s="7" t="str">
        <f t="shared" si="1"/>
        <v/>
      </c>
    </row>
    <row r="120" spans="1:1">
      <c r="A120" s="7" t="str">
        <f t="shared" si="1"/>
        <v/>
      </c>
    </row>
    <row r="121" spans="1:1">
      <c r="A121" s="7" t="str">
        <f t="shared" si="1"/>
        <v/>
      </c>
    </row>
    <row r="122" spans="1:1">
      <c r="A122" s="7" t="str">
        <f t="shared" si="1"/>
        <v/>
      </c>
    </row>
    <row r="123" spans="1:1">
      <c r="A123" s="7" t="str">
        <f t="shared" si="1"/>
        <v/>
      </c>
    </row>
    <row r="124" spans="1:1">
      <c r="A124" s="7" t="str">
        <f t="shared" si="1"/>
        <v/>
      </c>
    </row>
    <row r="125" spans="1:1">
      <c r="A125" s="7" t="str">
        <f t="shared" si="1"/>
        <v/>
      </c>
    </row>
    <row r="126" spans="1:1">
      <c r="A126" s="7" t="str">
        <f t="shared" si="1"/>
        <v/>
      </c>
    </row>
    <row r="127" spans="1:1">
      <c r="A127" s="7" t="str">
        <f t="shared" si="1"/>
        <v/>
      </c>
    </row>
    <row r="128" spans="1:1">
      <c r="A128" s="7" t="str">
        <f t="shared" si="1"/>
        <v/>
      </c>
    </row>
    <row r="129" spans="1:1">
      <c r="A129" s="7" t="str">
        <f t="shared" si="1"/>
        <v/>
      </c>
    </row>
    <row r="130" spans="1:1">
      <c r="A130" s="7" t="str">
        <f t="shared" si="1"/>
        <v/>
      </c>
    </row>
    <row r="131" spans="1:1">
      <c r="A131" s="7" t="str">
        <f t="shared" ref="A131:A194" si="2">IF(B131="", "", "●")</f>
        <v/>
      </c>
    </row>
    <row r="132" spans="1:1">
      <c r="A132" s="7" t="str">
        <f t="shared" si="2"/>
        <v/>
      </c>
    </row>
    <row r="133" spans="1:1">
      <c r="A133" s="7" t="str">
        <f t="shared" si="2"/>
        <v/>
      </c>
    </row>
    <row r="134" spans="1:1">
      <c r="A134" s="7" t="str">
        <f t="shared" si="2"/>
        <v/>
      </c>
    </row>
    <row r="135" spans="1:1">
      <c r="A135" s="7" t="str">
        <f t="shared" si="2"/>
        <v/>
      </c>
    </row>
    <row r="136" spans="1:1">
      <c r="A136" s="7" t="str">
        <f t="shared" si="2"/>
        <v/>
      </c>
    </row>
    <row r="137" spans="1:1">
      <c r="A137" s="7" t="str">
        <f t="shared" si="2"/>
        <v/>
      </c>
    </row>
    <row r="138" spans="1:1">
      <c r="A138" s="7" t="str">
        <f t="shared" si="2"/>
        <v/>
      </c>
    </row>
    <row r="139" spans="1:1">
      <c r="A139" s="7" t="str">
        <f t="shared" si="2"/>
        <v/>
      </c>
    </row>
    <row r="140" spans="1:1">
      <c r="A140" s="7" t="str">
        <f t="shared" si="2"/>
        <v/>
      </c>
    </row>
    <row r="141" spans="1:1">
      <c r="A141" s="7" t="str">
        <f t="shared" si="2"/>
        <v/>
      </c>
    </row>
    <row r="142" spans="1:1">
      <c r="A142" s="7" t="str">
        <f t="shared" si="2"/>
        <v/>
      </c>
    </row>
    <row r="143" spans="1:1">
      <c r="A143" s="7" t="str">
        <f t="shared" si="2"/>
        <v/>
      </c>
    </row>
    <row r="144" spans="1:1">
      <c r="A144" s="7" t="str">
        <f t="shared" si="2"/>
        <v/>
      </c>
    </row>
    <row r="145" spans="1:1">
      <c r="A145" s="7" t="str">
        <f t="shared" si="2"/>
        <v/>
      </c>
    </row>
    <row r="146" spans="1:1">
      <c r="A146" s="7" t="str">
        <f t="shared" si="2"/>
        <v/>
      </c>
    </row>
    <row r="147" spans="1:1">
      <c r="A147" s="7" t="str">
        <f t="shared" si="2"/>
        <v/>
      </c>
    </row>
    <row r="148" spans="1:1">
      <c r="A148" s="7" t="str">
        <f t="shared" si="2"/>
        <v/>
      </c>
    </row>
    <row r="149" spans="1:1">
      <c r="A149" s="7" t="str">
        <f t="shared" si="2"/>
        <v/>
      </c>
    </row>
    <row r="150" spans="1:1">
      <c r="A150" s="7" t="str">
        <f t="shared" si="2"/>
        <v/>
      </c>
    </row>
    <row r="151" spans="1:1">
      <c r="A151" s="7" t="str">
        <f t="shared" si="2"/>
        <v/>
      </c>
    </row>
    <row r="152" spans="1:1">
      <c r="A152" s="7" t="str">
        <f t="shared" si="2"/>
        <v/>
      </c>
    </row>
    <row r="153" spans="1:1">
      <c r="A153" s="7" t="str">
        <f t="shared" si="2"/>
        <v/>
      </c>
    </row>
    <row r="154" spans="1:1">
      <c r="A154" s="7" t="str">
        <f t="shared" si="2"/>
        <v/>
      </c>
    </row>
    <row r="155" spans="1:1">
      <c r="A155" s="7" t="str">
        <f t="shared" si="2"/>
        <v/>
      </c>
    </row>
    <row r="156" spans="1:1">
      <c r="A156" s="7" t="str">
        <f t="shared" si="2"/>
        <v/>
      </c>
    </row>
    <row r="157" spans="1:1">
      <c r="A157" s="7" t="str">
        <f t="shared" si="2"/>
        <v/>
      </c>
    </row>
    <row r="158" spans="1:1">
      <c r="A158" s="7" t="str">
        <f t="shared" si="2"/>
        <v/>
      </c>
    </row>
    <row r="159" spans="1:1">
      <c r="A159" s="7" t="str">
        <f t="shared" si="2"/>
        <v/>
      </c>
    </row>
    <row r="160" spans="1:1">
      <c r="A160" s="7" t="str">
        <f t="shared" si="2"/>
        <v/>
      </c>
    </row>
    <row r="161" spans="1:1">
      <c r="A161" s="7" t="str">
        <f t="shared" si="2"/>
        <v/>
      </c>
    </row>
    <row r="162" spans="1:1">
      <c r="A162" s="7" t="str">
        <f t="shared" si="2"/>
        <v/>
      </c>
    </row>
    <row r="163" spans="1:1">
      <c r="A163" s="7" t="str">
        <f t="shared" si="2"/>
        <v/>
      </c>
    </row>
    <row r="164" spans="1:1">
      <c r="A164" s="7" t="str">
        <f t="shared" si="2"/>
        <v/>
      </c>
    </row>
    <row r="165" spans="1:1">
      <c r="A165" s="7" t="str">
        <f t="shared" si="2"/>
        <v/>
      </c>
    </row>
    <row r="166" spans="1:1">
      <c r="A166" s="7" t="str">
        <f t="shared" si="2"/>
        <v/>
      </c>
    </row>
    <row r="167" spans="1:1">
      <c r="A167" s="7" t="str">
        <f t="shared" si="2"/>
        <v/>
      </c>
    </row>
    <row r="168" spans="1:1">
      <c r="A168" s="7" t="str">
        <f t="shared" si="2"/>
        <v/>
      </c>
    </row>
    <row r="169" spans="1:1">
      <c r="A169" s="7" t="str">
        <f t="shared" si="2"/>
        <v/>
      </c>
    </row>
    <row r="170" spans="1:1">
      <c r="A170" s="7" t="str">
        <f t="shared" si="2"/>
        <v/>
      </c>
    </row>
    <row r="171" spans="1:1">
      <c r="A171" s="7" t="str">
        <f t="shared" si="2"/>
        <v/>
      </c>
    </row>
    <row r="172" spans="1:1">
      <c r="A172" s="7" t="str">
        <f t="shared" si="2"/>
        <v/>
      </c>
    </row>
    <row r="173" spans="1:1">
      <c r="A173" s="7" t="str">
        <f t="shared" si="2"/>
        <v/>
      </c>
    </row>
    <row r="174" spans="1:1">
      <c r="A174" s="7" t="str">
        <f t="shared" si="2"/>
        <v/>
      </c>
    </row>
    <row r="175" spans="1:1">
      <c r="A175" s="7" t="str">
        <f t="shared" si="2"/>
        <v/>
      </c>
    </row>
    <row r="176" spans="1:1">
      <c r="A176" s="7" t="str">
        <f t="shared" si="2"/>
        <v/>
      </c>
    </row>
    <row r="177" spans="1:1">
      <c r="A177" s="7" t="str">
        <f t="shared" si="2"/>
        <v/>
      </c>
    </row>
    <row r="178" spans="1:1">
      <c r="A178" s="7" t="str">
        <f t="shared" si="2"/>
        <v/>
      </c>
    </row>
    <row r="179" spans="1:1">
      <c r="A179" s="7" t="str">
        <f t="shared" si="2"/>
        <v/>
      </c>
    </row>
    <row r="180" spans="1:1">
      <c r="A180" s="7" t="str">
        <f t="shared" si="2"/>
        <v/>
      </c>
    </row>
    <row r="181" spans="1:1">
      <c r="A181" s="7" t="str">
        <f t="shared" si="2"/>
        <v/>
      </c>
    </row>
    <row r="182" spans="1:1">
      <c r="A182" s="7" t="str">
        <f t="shared" si="2"/>
        <v/>
      </c>
    </row>
    <row r="183" spans="1:1">
      <c r="A183" s="7" t="str">
        <f t="shared" si="2"/>
        <v/>
      </c>
    </row>
    <row r="184" spans="1:1">
      <c r="A184" s="7" t="str">
        <f t="shared" si="2"/>
        <v/>
      </c>
    </row>
    <row r="185" spans="1:1">
      <c r="A185" s="7" t="str">
        <f t="shared" si="2"/>
        <v/>
      </c>
    </row>
    <row r="186" spans="1:1">
      <c r="A186" s="7" t="str">
        <f t="shared" si="2"/>
        <v/>
      </c>
    </row>
    <row r="187" spans="1:1">
      <c r="A187" s="7" t="str">
        <f t="shared" si="2"/>
        <v/>
      </c>
    </row>
    <row r="188" spans="1:1">
      <c r="A188" s="7" t="str">
        <f t="shared" si="2"/>
        <v/>
      </c>
    </row>
    <row r="189" spans="1:1">
      <c r="A189" s="7" t="str">
        <f t="shared" si="2"/>
        <v/>
      </c>
    </row>
    <row r="190" spans="1:1">
      <c r="A190" s="7" t="str">
        <f t="shared" si="2"/>
        <v/>
      </c>
    </row>
    <row r="191" spans="1:1">
      <c r="A191" s="7" t="str">
        <f t="shared" si="2"/>
        <v/>
      </c>
    </row>
    <row r="192" spans="1:1">
      <c r="A192" s="7" t="str">
        <f t="shared" si="2"/>
        <v/>
      </c>
    </row>
    <row r="193" spans="1:1">
      <c r="A193" s="7" t="str">
        <f t="shared" si="2"/>
        <v/>
      </c>
    </row>
    <row r="194" spans="1:1">
      <c r="A194" s="7" t="str">
        <f t="shared" si="2"/>
        <v/>
      </c>
    </row>
    <row r="195" spans="1:1">
      <c r="A195" s="7" t="str">
        <f t="shared" ref="A195:A258" si="3">IF(B195="", "", "●")</f>
        <v/>
      </c>
    </row>
    <row r="196" spans="1:1">
      <c r="A196" s="7" t="str">
        <f t="shared" si="3"/>
        <v/>
      </c>
    </row>
    <row r="197" spans="1:1">
      <c r="A197" s="7" t="str">
        <f t="shared" si="3"/>
        <v/>
      </c>
    </row>
    <row r="198" spans="1:1">
      <c r="A198" s="7" t="str">
        <f t="shared" si="3"/>
        <v/>
      </c>
    </row>
    <row r="199" spans="1:1">
      <c r="A199" s="7" t="str">
        <f t="shared" si="3"/>
        <v/>
      </c>
    </row>
    <row r="200" spans="1:1">
      <c r="A200" s="7" t="str">
        <f t="shared" si="3"/>
        <v/>
      </c>
    </row>
    <row r="201" spans="1:1">
      <c r="A201" s="7" t="str">
        <f t="shared" si="3"/>
        <v/>
      </c>
    </row>
    <row r="202" spans="1:1">
      <c r="A202" s="7" t="str">
        <f t="shared" si="3"/>
        <v/>
      </c>
    </row>
    <row r="203" spans="1:1">
      <c r="A203" s="7" t="str">
        <f t="shared" si="3"/>
        <v/>
      </c>
    </row>
    <row r="204" spans="1:1">
      <c r="A204" s="7" t="str">
        <f t="shared" si="3"/>
        <v/>
      </c>
    </row>
    <row r="205" spans="1:1">
      <c r="A205" s="7" t="str">
        <f t="shared" si="3"/>
        <v/>
      </c>
    </row>
    <row r="206" spans="1:1">
      <c r="A206" s="7" t="str">
        <f t="shared" si="3"/>
        <v/>
      </c>
    </row>
    <row r="207" spans="1:1">
      <c r="A207" s="7" t="str">
        <f t="shared" si="3"/>
        <v/>
      </c>
    </row>
    <row r="208" spans="1:1">
      <c r="A208" s="7" t="str">
        <f t="shared" si="3"/>
        <v/>
      </c>
    </row>
    <row r="209" spans="1:1">
      <c r="A209" s="7" t="str">
        <f t="shared" si="3"/>
        <v/>
      </c>
    </row>
    <row r="210" spans="1:1">
      <c r="A210" s="7" t="str">
        <f t="shared" si="3"/>
        <v/>
      </c>
    </row>
    <row r="211" spans="1:1">
      <c r="A211" s="7" t="str">
        <f t="shared" si="3"/>
        <v/>
      </c>
    </row>
    <row r="212" spans="1:1">
      <c r="A212" s="7" t="str">
        <f t="shared" si="3"/>
        <v/>
      </c>
    </row>
    <row r="213" spans="1:1">
      <c r="A213" s="7" t="str">
        <f t="shared" si="3"/>
        <v/>
      </c>
    </row>
    <row r="214" spans="1:1">
      <c r="A214" s="7" t="str">
        <f t="shared" si="3"/>
        <v/>
      </c>
    </row>
    <row r="215" spans="1:1">
      <c r="A215" s="7" t="str">
        <f t="shared" si="3"/>
        <v/>
      </c>
    </row>
    <row r="216" spans="1:1">
      <c r="A216" s="7" t="str">
        <f t="shared" si="3"/>
        <v/>
      </c>
    </row>
    <row r="217" spans="1:1">
      <c r="A217" s="7" t="str">
        <f t="shared" si="3"/>
        <v/>
      </c>
    </row>
    <row r="218" spans="1:1">
      <c r="A218" s="7" t="str">
        <f t="shared" si="3"/>
        <v/>
      </c>
    </row>
    <row r="219" spans="1:1">
      <c r="A219" s="7" t="str">
        <f t="shared" si="3"/>
        <v/>
      </c>
    </row>
    <row r="220" spans="1:1">
      <c r="A220" s="7" t="str">
        <f t="shared" si="3"/>
        <v/>
      </c>
    </row>
    <row r="221" spans="1:1">
      <c r="A221" s="7" t="str">
        <f t="shared" si="3"/>
        <v/>
      </c>
    </row>
    <row r="222" spans="1:1">
      <c r="A222" s="7" t="str">
        <f t="shared" si="3"/>
        <v/>
      </c>
    </row>
    <row r="223" spans="1:1">
      <c r="A223" s="7" t="str">
        <f t="shared" si="3"/>
        <v/>
      </c>
    </row>
    <row r="224" spans="1:1">
      <c r="A224" s="7" t="str">
        <f t="shared" si="3"/>
        <v/>
      </c>
    </row>
    <row r="225" spans="1:1">
      <c r="A225" s="7" t="str">
        <f t="shared" si="3"/>
        <v/>
      </c>
    </row>
    <row r="226" spans="1:1">
      <c r="A226" s="7" t="str">
        <f t="shared" si="3"/>
        <v/>
      </c>
    </row>
    <row r="227" spans="1:1">
      <c r="A227" s="7" t="str">
        <f t="shared" si="3"/>
        <v/>
      </c>
    </row>
    <row r="228" spans="1:1">
      <c r="A228" s="7" t="str">
        <f t="shared" si="3"/>
        <v/>
      </c>
    </row>
    <row r="229" spans="1:1">
      <c r="A229" s="7" t="str">
        <f t="shared" si="3"/>
        <v/>
      </c>
    </row>
    <row r="230" spans="1:1">
      <c r="A230" s="7" t="str">
        <f t="shared" si="3"/>
        <v/>
      </c>
    </row>
    <row r="231" spans="1:1">
      <c r="A231" s="7" t="str">
        <f t="shared" si="3"/>
        <v/>
      </c>
    </row>
    <row r="232" spans="1:1">
      <c r="A232" s="7" t="str">
        <f t="shared" si="3"/>
        <v/>
      </c>
    </row>
    <row r="233" spans="1:1">
      <c r="A233" s="7" t="str">
        <f t="shared" si="3"/>
        <v/>
      </c>
    </row>
    <row r="234" spans="1:1">
      <c r="A234" s="7" t="str">
        <f t="shared" si="3"/>
        <v/>
      </c>
    </row>
    <row r="235" spans="1:1">
      <c r="A235" s="7" t="str">
        <f t="shared" si="3"/>
        <v/>
      </c>
    </row>
    <row r="236" spans="1:1">
      <c r="A236" s="7" t="str">
        <f t="shared" si="3"/>
        <v/>
      </c>
    </row>
    <row r="237" spans="1:1">
      <c r="A237" s="7" t="str">
        <f t="shared" si="3"/>
        <v/>
      </c>
    </row>
    <row r="238" spans="1:1">
      <c r="A238" s="7" t="str">
        <f t="shared" si="3"/>
        <v/>
      </c>
    </row>
    <row r="239" spans="1:1">
      <c r="A239" s="7" t="str">
        <f t="shared" si="3"/>
        <v/>
      </c>
    </row>
    <row r="240" spans="1:1">
      <c r="A240" s="7" t="str">
        <f t="shared" si="3"/>
        <v/>
      </c>
    </row>
    <row r="241" spans="1:1">
      <c r="A241" s="7" t="str">
        <f t="shared" si="3"/>
        <v/>
      </c>
    </row>
    <row r="242" spans="1:1">
      <c r="A242" s="7" t="str">
        <f t="shared" si="3"/>
        <v/>
      </c>
    </row>
    <row r="243" spans="1:1">
      <c r="A243" s="7" t="str">
        <f t="shared" si="3"/>
        <v/>
      </c>
    </row>
    <row r="244" spans="1:1">
      <c r="A244" s="7" t="str">
        <f t="shared" si="3"/>
        <v/>
      </c>
    </row>
    <row r="245" spans="1:1">
      <c r="A245" s="7" t="str">
        <f t="shared" si="3"/>
        <v/>
      </c>
    </row>
    <row r="246" spans="1:1">
      <c r="A246" s="7" t="str">
        <f t="shared" si="3"/>
        <v/>
      </c>
    </row>
    <row r="247" spans="1:1">
      <c r="A247" s="7" t="str">
        <f t="shared" si="3"/>
        <v/>
      </c>
    </row>
    <row r="248" spans="1:1">
      <c r="A248" s="7" t="str">
        <f t="shared" si="3"/>
        <v/>
      </c>
    </row>
    <row r="249" spans="1:1">
      <c r="A249" s="7" t="str">
        <f t="shared" si="3"/>
        <v/>
      </c>
    </row>
    <row r="250" spans="1:1">
      <c r="A250" s="7" t="str">
        <f t="shared" si="3"/>
        <v/>
      </c>
    </row>
    <row r="251" spans="1:1">
      <c r="A251" s="7" t="str">
        <f t="shared" si="3"/>
        <v/>
      </c>
    </row>
    <row r="252" spans="1:1">
      <c r="A252" s="7" t="str">
        <f t="shared" si="3"/>
        <v/>
      </c>
    </row>
    <row r="253" spans="1:1">
      <c r="A253" s="7" t="str">
        <f t="shared" si="3"/>
        <v/>
      </c>
    </row>
    <row r="254" spans="1:1">
      <c r="A254" s="7" t="str">
        <f t="shared" si="3"/>
        <v/>
      </c>
    </row>
    <row r="255" spans="1:1">
      <c r="A255" s="7" t="str">
        <f t="shared" si="3"/>
        <v/>
      </c>
    </row>
    <row r="256" spans="1:1">
      <c r="A256" s="7" t="str">
        <f t="shared" si="3"/>
        <v/>
      </c>
    </row>
    <row r="257" spans="1:1">
      <c r="A257" s="7" t="str">
        <f t="shared" si="3"/>
        <v/>
      </c>
    </row>
    <row r="258" spans="1:1">
      <c r="A258" s="7" t="str">
        <f t="shared" si="3"/>
        <v/>
      </c>
    </row>
    <row r="259" spans="1:1">
      <c r="A259" s="7" t="str">
        <f t="shared" ref="A259:A322" si="4">IF(B259="", "", "●")</f>
        <v/>
      </c>
    </row>
    <row r="260" spans="1:1">
      <c r="A260" s="7" t="str">
        <f t="shared" si="4"/>
        <v/>
      </c>
    </row>
    <row r="261" spans="1:1">
      <c r="A261" s="7" t="str">
        <f t="shared" si="4"/>
        <v/>
      </c>
    </row>
    <row r="262" spans="1:1">
      <c r="A262" s="7" t="str">
        <f t="shared" si="4"/>
        <v/>
      </c>
    </row>
    <row r="263" spans="1:1">
      <c r="A263" s="7" t="str">
        <f t="shared" si="4"/>
        <v/>
      </c>
    </row>
    <row r="264" spans="1:1">
      <c r="A264" s="7" t="str">
        <f t="shared" si="4"/>
        <v/>
      </c>
    </row>
    <row r="265" spans="1:1">
      <c r="A265" s="7" t="str">
        <f t="shared" si="4"/>
        <v/>
      </c>
    </row>
    <row r="266" spans="1:1">
      <c r="A266" s="7" t="str">
        <f t="shared" si="4"/>
        <v/>
      </c>
    </row>
    <row r="267" spans="1:1">
      <c r="A267" s="7" t="str">
        <f t="shared" si="4"/>
        <v/>
      </c>
    </row>
    <row r="268" spans="1:1">
      <c r="A268" s="7" t="str">
        <f t="shared" si="4"/>
        <v/>
      </c>
    </row>
    <row r="269" spans="1:1">
      <c r="A269" s="7" t="str">
        <f t="shared" si="4"/>
        <v/>
      </c>
    </row>
    <row r="270" spans="1:1">
      <c r="A270" s="7" t="str">
        <f t="shared" si="4"/>
        <v/>
      </c>
    </row>
    <row r="271" spans="1:1">
      <c r="A271" s="7" t="str">
        <f t="shared" si="4"/>
        <v/>
      </c>
    </row>
    <row r="272" spans="1:1">
      <c r="A272" s="7" t="str">
        <f t="shared" si="4"/>
        <v/>
      </c>
    </row>
    <row r="273" spans="1:1">
      <c r="A273" s="7" t="str">
        <f t="shared" si="4"/>
        <v/>
      </c>
    </row>
    <row r="274" spans="1:1">
      <c r="A274" s="7" t="str">
        <f t="shared" si="4"/>
        <v/>
      </c>
    </row>
    <row r="275" spans="1:1">
      <c r="A275" s="7" t="str">
        <f t="shared" si="4"/>
        <v/>
      </c>
    </row>
    <row r="276" spans="1:1">
      <c r="A276" s="7" t="str">
        <f t="shared" si="4"/>
        <v/>
      </c>
    </row>
    <row r="277" spans="1:1">
      <c r="A277" s="7" t="str">
        <f t="shared" si="4"/>
        <v/>
      </c>
    </row>
    <row r="278" spans="1:1">
      <c r="A278" s="7" t="str">
        <f t="shared" si="4"/>
        <v/>
      </c>
    </row>
    <row r="279" spans="1:1">
      <c r="A279" s="7" t="str">
        <f t="shared" si="4"/>
        <v/>
      </c>
    </row>
    <row r="280" spans="1:1">
      <c r="A280" s="7" t="str">
        <f t="shared" si="4"/>
        <v/>
      </c>
    </row>
    <row r="281" spans="1:1">
      <c r="A281" s="7" t="str">
        <f t="shared" si="4"/>
        <v/>
      </c>
    </row>
    <row r="282" spans="1:1">
      <c r="A282" s="7" t="str">
        <f t="shared" si="4"/>
        <v/>
      </c>
    </row>
    <row r="283" spans="1:1">
      <c r="A283" s="7" t="str">
        <f t="shared" si="4"/>
        <v/>
      </c>
    </row>
    <row r="284" spans="1:1">
      <c r="A284" s="7" t="str">
        <f t="shared" si="4"/>
        <v/>
      </c>
    </row>
    <row r="285" spans="1:1">
      <c r="A285" s="7" t="str">
        <f t="shared" si="4"/>
        <v/>
      </c>
    </row>
    <row r="286" spans="1:1">
      <c r="A286" s="7" t="str">
        <f t="shared" si="4"/>
        <v/>
      </c>
    </row>
    <row r="287" spans="1:1">
      <c r="A287" s="7" t="str">
        <f t="shared" si="4"/>
        <v/>
      </c>
    </row>
    <row r="288" spans="1:1">
      <c r="A288" s="7" t="str">
        <f t="shared" si="4"/>
        <v/>
      </c>
    </row>
    <row r="289" spans="1:1">
      <c r="A289" s="7" t="str">
        <f t="shared" si="4"/>
        <v/>
      </c>
    </row>
    <row r="290" spans="1:1">
      <c r="A290" s="7" t="str">
        <f t="shared" si="4"/>
        <v/>
      </c>
    </row>
    <row r="291" spans="1:1">
      <c r="A291" s="7" t="str">
        <f t="shared" si="4"/>
        <v/>
      </c>
    </row>
    <row r="292" spans="1:1">
      <c r="A292" s="7" t="str">
        <f t="shared" si="4"/>
        <v/>
      </c>
    </row>
    <row r="293" spans="1:1">
      <c r="A293" s="7" t="str">
        <f t="shared" si="4"/>
        <v/>
      </c>
    </row>
    <row r="294" spans="1:1">
      <c r="A294" s="7" t="str">
        <f t="shared" si="4"/>
        <v/>
      </c>
    </row>
    <row r="295" spans="1:1">
      <c r="A295" s="7" t="str">
        <f t="shared" si="4"/>
        <v/>
      </c>
    </row>
    <row r="296" spans="1:1">
      <c r="A296" s="7" t="str">
        <f t="shared" si="4"/>
        <v/>
      </c>
    </row>
    <row r="297" spans="1:1">
      <c r="A297" s="7" t="str">
        <f t="shared" si="4"/>
        <v/>
      </c>
    </row>
    <row r="298" spans="1:1">
      <c r="A298" s="7" t="str">
        <f t="shared" si="4"/>
        <v/>
      </c>
    </row>
    <row r="299" spans="1:1">
      <c r="A299" s="7" t="str">
        <f t="shared" si="4"/>
        <v/>
      </c>
    </row>
    <row r="300" spans="1:1">
      <c r="A300" s="7" t="str">
        <f t="shared" si="4"/>
        <v/>
      </c>
    </row>
    <row r="301" spans="1:1">
      <c r="A301" s="7" t="str">
        <f t="shared" si="4"/>
        <v/>
      </c>
    </row>
    <row r="302" spans="1:1">
      <c r="A302" s="7" t="str">
        <f t="shared" si="4"/>
        <v/>
      </c>
    </row>
    <row r="303" spans="1:1">
      <c r="A303" s="7" t="str">
        <f t="shared" si="4"/>
        <v/>
      </c>
    </row>
    <row r="304" spans="1:1">
      <c r="A304" s="7" t="str">
        <f t="shared" si="4"/>
        <v/>
      </c>
    </row>
    <row r="305" spans="1:1">
      <c r="A305" s="7" t="str">
        <f t="shared" si="4"/>
        <v/>
      </c>
    </row>
    <row r="306" spans="1:1">
      <c r="A306" s="7" t="str">
        <f t="shared" si="4"/>
        <v/>
      </c>
    </row>
    <row r="307" spans="1:1">
      <c r="A307" s="7" t="str">
        <f t="shared" si="4"/>
        <v/>
      </c>
    </row>
    <row r="308" spans="1:1">
      <c r="A308" s="7" t="str">
        <f t="shared" si="4"/>
        <v/>
      </c>
    </row>
    <row r="309" spans="1:1">
      <c r="A309" s="7" t="str">
        <f t="shared" si="4"/>
        <v/>
      </c>
    </row>
    <row r="310" spans="1:1">
      <c r="A310" s="7" t="str">
        <f t="shared" si="4"/>
        <v/>
      </c>
    </row>
    <row r="311" spans="1:1">
      <c r="A311" s="7" t="str">
        <f t="shared" si="4"/>
        <v/>
      </c>
    </row>
    <row r="312" spans="1:1">
      <c r="A312" s="7" t="str">
        <f t="shared" si="4"/>
        <v/>
      </c>
    </row>
    <row r="313" spans="1:1">
      <c r="A313" s="7" t="str">
        <f t="shared" si="4"/>
        <v/>
      </c>
    </row>
    <row r="314" spans="1:1">
      <c r="A314" s="7" t="str">
        <f t="shared" si="4"/>
        <v/>
      </c>
    </row>
    <row r="315" spans="1:1">
      <c r="A315" s="7" t="str">
        <f t="shared" si="4"/>
        <v/>
      </c>
    </row>
    <row r="316" spans="1:1">
      <c r="A316" s="7" t="str">
        <f t="shared" si="4"/>
        <v/>
      </c>
    </row>
    <row r="317" spans="1:1">
      <c r="A317" s="7" t="str">
        <f t="shared" si="4"/>
        <v/>
      </c>
    </row>
    <row r="318" spans="1:1">
      <c r="A318" s="7" t="str">
        <f t="shared" si="4"/>
        <v/>
      </c>
    </row>
    <row r="319" spans="1:1">
      <c r="A319" s="7" t="str">
        <f t="shared" si="4"/>
        <v/>
      </c>
    </row>
    <row r="320" spans="1:1">
      <c r="A320" s="7" t="str">
        <f t="shared" si="4"/>
        <v/>
      </c>
    </row>
    <row r="321" spans="1:1">
      <c r="A321" s="7" t="str">
        <f t="shared" si="4"/>
        <v/>
      </c>
    </row>
    <row r="322" spans="1:1">
      <c r="A322" s="7" t="str">
        <f t="shared" si="4"/>
        <v/>
      </c>
    </row>
    <row r="323" spans="1:1">
      <c r="A323" s="7" t="str">
        <f t="shared" ref="A323" si="5">IF(B323="", "", "●")</f>
        <v/>
      </c>
    </row>
  </sheetData>
  <sheetProtection password="CCF6"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sheetPr>
    <pageSetUpPr fitToPage="1"/>
  </sheetPr>
  <dimension ref="A1:F33"/>
  <sheetViews>
    <sheetView workbookViewId="0"/>
  </sheetViews>
  <sheetFormatPr defaultRowHeight="14.4"/>
  <cols>
    <col min="1" max="1" width="8.88671875" customWidth="1"/>
    <col min="2" max="2" width="2.33203125" customWidth="1"/>
    <col min="3" max="3" width="17.5546875" customWidth="1"/>
    <col min="4" max="4" width="74.109375" customWidth="1"/>
    <col min="5" max="5" width="2.33203125" customWidth="1"/>
  </cols>
  <sheetData>
    <row r="1" spans="1:6" ht="47.4" customHeight="1">
      <c r="A1" s="44"/>
      <c r="B1" s="44"/>
      <c r="C1" s="44"/>
      <c r="D1" s="44"/>
      <c r="E1" s="44"/>
      <c r="F1" s="44"/>
    </row>
    <row r="2" spans="1:6" ht="22.8">
      <c r="A2" s="44"/>
      <c r="B2" s="99" t="s">
        <v>61</v>
      </c>
      <c r="C2" s="99"/>
      <c r="D2" s="99"/>
      <c r="E2" s="99"/>
      <c r="F2" s="44"/>
    </row>
    <row r="3" spans="1:6" ht="14.4" customHeight="1">
      <c r="A3" s="44"/>
      <c r="B3" s="36"/>
      <c r="C3" s="36"/>
      <c r="D3" s="36"/>
      <c r="E3" s="36"/>
      <c r="F3" s="44"/>
    </row>
    <row r="4" spans="1:6" s="58" customFormat="1" ht="45" customHeight="1">
      <c r="A4" s="57"/>
      <c r="B4" s="70"/>
      <c r="C4" s="111" t="s">
        <v>98</v>
      </c>
      <c r="D4" s="111"/>
      <c r="E4" s="70"/>
      <c r="F4" s="57"/>
    </row>
    <row r="5" spans="1:6" s="58" customFormat="1" ht="69" customHeight="1">
      <c r="A5" s="57"/>
      <c r="B5" s="70"/>
      <c r="C5" s="111" t="s">
        <v>97</v>
      </c>
      <c r="D5" s="111"/>
      <c r="E5" s="70"/>
      <c r="F5" s="57"/>
    </row>
    <row r="6" spans="1:6" ht="15" thickBot="1">
      <c r="A6" s="44"/>
      <c r="B6" s="53"/>
      <c r="C6" s="53"/>
      <c r="D6" s="53"/>
      <c r="E6" s="53"/>
      <c r="F6" s="44"/>
    </row>
    <row r="7" spans="1:6" ht="15" thickBot="1">
      <c r="A7" s="44"/>
      <c r="B7" s="53"/>
      <c r="C7" s="52" t="s">
        <v>0</v>
      </c>
      <c r="D7" s="61" t="s">
        <v>62</v>
      </c>
      <c r="E7" s="55"/>
      <c r="F7" s="45"/>
    </row>
    <row r="8" spans="1:6" ht="42.6" customHeight="1" thickBot="1">
      <c r="A8" s="44"/>
      <c r="B8" s="53"/>
      <c r="C8" s="59" t="s">
        <v>1</v>
      </c>
      <c r="D8" s="60" t="s">
        <v>178</v>
      </c>
      <c r="E8" s="55"/>
      <c r="F8" s="45"/>
    </row>
    <row r="9" spans="1:6" ht="27" thickBot="1">
      <c r="A9" s="44"/>
      <c r="B9" s="53"/>
      <c r="C9" s="59" t="s">
        <v>4</v>
      </c>
      <c r="D9" s="60" t="s">
        <v>63</v>
      </c>
      <c r="E9" s="55"/>
      <c r="F9" s="45"/>
    </row>
    <row r="10" spans="1:6" ht="27.6" customHeight="1" thickBot="1">
      <c r="A10" s="44"/>
      <c r="B10" s="53"/>
      <c r="C10" s="59" t="s">
        <v>6</v>
      </c>
      <c r="D10" s="60" t="s">
        <v>64</v>
      </c>
      <c r="E10" s="55"/>
      <c r="F10" s="45"/>
    </row>
    <row r="11" spans="1:6" ht="27.6" customHeight="1" thickBot="1">
      <c r="A11" s="44"/>
      <c r="B11" s="53"/>
      <c r="C11" s="59" t="s">
        <v>8</v>
      </c>
      <c r="D11" s="60" t="s">
        <v>65</v>
      </c>
      <c r="E11" s="55"/>
      <c r="F11" s="45"/>
    </row>
    <row r="12" spans="1:6" ht="27.6" customHeight="1" thickBot="1">
      <c r="A12" s="44"/>
      <c r="B12" s="53"/>
      <c r="C12" s="59" t="s">
        <v>10</v>
      </c>
      <c r="D12" s="60" t="s">
        <v>66</v>
      </c>
      <c r="E12" s="55"/>
      <c r="F12" s="45"/>
    </row>
    <row r="13" spans="1:6" ht="40.200000000000003" thickBot="1">
      <c r="A13" s="44"/>
      <c r="B13" s="53"/>
      <c r="C13" s="59" t="s">
        <v>12</v>
      </c>
      <c r="D13" s="60" t="s">
        <v>67</v>
      </c>
      <c r="E13" s="55"/>
      <c r="F13" s="45"/>
    </row>
    <row r="14" spans="1:6" ht="31.95" customHeight="1" thickBot="1">
      <c r="A14" s="44"/>
      <c r="B14" s="53"/>
      <c r="C14" s="59" t="s">
        <v>173</v>
      </c>
      <c r="D14" s="60" t="s">
        <v>179</v>
      </c>
      <c r="E14" s="55"/>
      <c r="F14" s="45"/>
    </row>
    <row r="15" spans="1:6" ht="27.6" customHeight="1" thickBot="1">
      <c r="A15" s="44"/>
      <c r="B15" s="28"/>
      <c r="C15" s="59" t="s">
        <v>46</v>
      </c>
      <c r="D15" s="60" t="s">
        <v>68</v>
      </c>
      <c r="E15" s="56"/>
      <c r="F15" s="45"/>
    </row>
    <row r="16" spans="1:6" ht="40.950000000000003" customHeight="1" thickBot="1">
      <c r="A16" s="44"/>
      <c r="B16" s="28"/>
      <c r="C16" s="59" t="s">
        <v>47</v>
      </c>
      <c r="D16" s="60" t="s">
        <v>69</v>
      </c>
      <c r="E16" s="56"/>
      <c r="F16" s="45"/>
    </row>
    <row r="17" spans="1:6" ht="40.950000000000003" customHeight="1" thickBot="1">
      <c r="A17" s="44"/>
      <c r="B17" s="28"/>
      <c r="C17" s="59" t="s">
        <v>49</v>
      </c>
      <c r="D17" s="60" t="s">
        <v>70</v>
      </c>
      <c r="E17" s="56"/>
      <c r="F17" s="45"/>
    </row>
    <row r="18" spans="1:6" ht="27.6" customHeight="1" thickBot="1">
      <c r="A18" s="44"/>
      <c r="B18" s="28"/>
      <c r="C18" s="59" t="s">
        <v>57</v>
      </c>
      <c r="D18" s="60" t="s">
        <v>71</v>
      </c>
      <c r="E18" s="56"/>
      <c r="F18" s="45"/>
    </row>
    <row r="19" spans="1:6" ht="15" thickBot="1">
      <c r="A19" s="44"/>
      <c r="B19" s="28"/>
      <c r="C19" s="118" t="s">
        <v>23</v>
      </c>
      <c r="D19" s="64" t="s">
        <v>72</v>
      </c>
      <c r="E19" s="56"/>
      <c r="F19" s="45"/>
    </row>
    <row r="20" spans="1:6" ht="15" thickBot="1">
      <c r="A20" s="44"/>
      <c r="B20" s="28"/>
      <c r="C20" s="118"/>
      <c r="D20" s="65" t="s">
        <v>73</v>
      </c>
      <c r="E20" s="56"/>
      <c r="F20" s="45"/>
    </row>
    <row r="21" spans="1:6" ht="15" thickBot="1">
      <c r="A21" s="44"/>
      <c r="B21" s="28"/>
      <c r="C21" s="118"/>
      <c r="D21" s="65" t="s">
        <v>74</v>
      </c>
      <c r="E21" s="56"/>
      <c r="F21" s="45"/>
    </row>
    <row r="22" spans="1:6" ht="15" thickBot="1">
      <c r="A22" s="44"/>
      <c r="B22" s="28"/>
      <c r="C22" s="118"/>
      <c r="D22" s="65" t="s">
        <v>75</v>
      </c>
      <c r="E22" s="56"/>
      <c r="F22" s="45"/>
    </row>
    <row r="23" spans="1:6" ht="15" thickBot="1">
      <c r="A23" s="44"/>
      <c r="B23" s="28"/>
      <c r="C23" s="118"/>
      <c r="D23" s="65" t="s">
        <v>76</v>
      </c>
      <c r="E23" s="56"/>
      <c r="F23" s="45"/>
    </row>
    <row r="24" spans="1:6" ht="15" thickBot="1">
      <c r="A24" s="44"/>
      <c r="B24" s="28"/>
      <c r="C24" s="118"/>
      <c r="D24" s="65" t="s">
        <v>77</v>
      </c>
      <c r="E24" s="56"/>
      <c r="F24" s="45"/>
    </row>
    <row r="25" spans="1:6" ht="15" thickBot="1">
      <c r="A25" s="44"/>
      <c r="B25" s="28"/>
      <c r="C25" s="118"/>
      <c r="D25" s="65" t="s">
        <v>78</v>
      </c>
      <c r="E25" s="56"/>
      <c r="F25" s="45"/>
    </row>
    <row r="26" spans="1:6" ht="15" thickBot="1">
      <c r="A26" s="44"/>
      <c r="B26" s="28"/>
      <c r="C26" s="118"/>
      <c r="D26" s="65" t="s">
        <v>79</v>
      </c>
      <c r="E26" s="56"/>
      <c r="F26" s="45"/>
    </row>
    <row r="27" spans="1:6" ht="15" thickBot="1">
      <c r="A27" s="44"/>
      <c r="B27" s="28"/>
      <c r="C27" s="118"/>
      <c r="D27" s="65" t="s">
        <v>80</v>
      </c>
      <c r="E27" s="56"/>
      <c r="F27" s="45"/>
    </row>
    <row r="28" spans="1:6" ht="15" thickBot="1">
      <c r="A28" s="44"/>
      <c r="B28" s="28"/>
      <c r="C28" s="118"/>
      <c r="D28" s="65" t="s">
        <v>81</v>
      </c>
      <c r="E28" s="56"/>
      <c r="F28" s="45"/>
    </row>
    <row r="29" spans="1:6" ht="15" thickBot="1">
      <c r="A29" s="44"/>
      <c r="B29" s="28"/>
      <c r="C29" s="118"/>
      <c r="D29" s="65" t="s">
        <v>82</v>
      </c>
      <c r="E29" s="56"/>
      <c r="F29" s="45"/>
    </row>
    <row r="30" spans="1:6" ht="15" thickBot="1">
      <c r="A30" s="44"/>
      <c r="B30" s="28"/>
      <c r="C30" s="118"/>
      <c r="D30" s="63" t="s">
        <v>83</v>
      </c>
      <c r="E30" s="56"/>
      <c r="F30" s="45"/>
    </row>
    <row r="31" spans="1:6">
      <c r="A31" s="44"/>
      <c r="B31" s="28"/>
      <c r="C31" s="28"/>
      <c r="D31" s="28"/>
      <c r="E31" s="56"/>
      <c r="F31" s="45"/>
    </row>
    <row r="32" spans="1:6" ht="48" customHeight="1">
      <c r="A32" s="44"/>
      <c r="B32" s="44"/>
      <c r="C32" s="44"/>
      <c r="D32" s="44"/>
      <c r="E32" s="44"/>
      <c r="F32" s="44"/>
    </row>
    <row r="33" spans="1:6">
      <c r="A33" s="28"/>
      <c r="B33" s="28"/>
      <c r="C33" s="28"/>
      <c r="D33" s="28"/>
      <c r="E33" s="28"/>
      <c r="F33" s="28"/>
    </row>
  </sheetData>
  <sheetProtection password="CCF6" sheet="1" objects="1" scenarios="1"/>
  <mergeCells count="4">
    <mergeCell ref="C19:C30"/>
    <mergeCell ref="C4:D4"/>
    <mergeCell ref="C5:D5"/>
    <mergeCell ref="B2:E2"/>
  </mergeCells>
  <pageMargins left="0.7" right="0.7" top="0.75" bottom="0.75" header="0.3" footer="0.3"/>
  <pageSetup scale="77" orientation="portrait" r:id="rId1"/>
</worksheet>
</file>

<file path=xl/worksheets/sheet9.xml><?xml version="1.0" encoding="utf-8"?>
<worksheet xmlns="http://schemas.openxmlformats.org/spreadsheetml/2006/main" xmlns:r="http://schemas.openxmlformats.org/officeDocument/2006/relationships">
  <dimension ref="A1:C34"/>
  <sheetViews>
    <sheetView workbookViewId="0">
      <selection activeCell="D1" sqref="D1"/>
    </sheetView>
  </sheetViews>
  <sheetFormatPr defaultRowHeight="14.4"/>
  <cols>
    <col min="1" max="1" width="40.44140625" customWidth="1"/>
    <col min="2" max="3" width="22.88671875" customWidth="1"/>
  </cols>
  <sheetData>
    <row r="1" spans="1:3" ht="22.8">
      <c r="A1" s="99" t="s">
        <v>53</v>
      </c>
      <c r="B1" s="99"/>
      <c r="C1" s="99"/>
    </row>
    <row r="2" spans="1:3">
      <c r="A2" s="111" t="s">
        <v>85</v>
      </c>
      <c r="B2" s="111"/>
      <c r="C2" s="111"/>
    </row>
    <row r="3" spans="1:3" ht="33.6" customHeight="1">
      <c r="A3" s="111"/>
      <c r="B3" s="111"/>
      <c r="C3" s="111"/>
    </row>
    <row r="4" spans="1:3" ht="17.399999999999999" customHeight="1">
      <c r="A4" s="30" t="s">
        <v>86</v>
      </c>
      <c r="B4" s="28"/>
      <c r="C4" s="28"/>
    </row>
    <row r="5" spans="1:3" ht="17.399999999999999" customHeight="1">
      <c r="A5" s="30" t="s">
        <v>87</v>
      </c>
      <c r="B5" s="28"/>
      <c r="C5" s="28"/>
    </row>
    <row r="6" spans="1:3" ht="17.399999999999999" customHeight="1">
      <c r="A6" s="30" t="s">
        <v>88</v>
      </c>
      <c r="B6" s="28"/>
      <c r="C6" s="28"/>
    </row>
    <row r="7" spans="1:3">
      <c r="A7" s="30"/>
      <c r="B7" s="28"/>
      <c r="C7" s="28"/>
    </row>
    <row r="8" spans="1:3">
      <c r="A8" s="30" t="s">
        <v>54</v>
      </c>
      <c r="B8" s="28"/>
      <c r="C8" s="28"/>
    </row>
    <row r="9" spans="1:3" ht="15" thickBot="1">
      <c r="A9" s="30"/>
      <c r="B9" s="28"/>
      <c r="C9" s="28"/>
    </row>
    <row r="10" spans="1:3" ht="21" customHeight="1" thickBot="1">
      <c r="A10" s="119" t="s">
        <v>0</v>
      </c>
      <c r="B10" s="120" t="s">
        <v>55</v>
      </c>
      <c r="C10" s="120"/>
    </row>
    <row r="11" spans="1:3" ht="21" customHeight="1" thickBot="1">
      <c r="A11" s="119"/>
      <c r="B11" s="86" t="s">
        <v>56</v>
      </c>
      <c r="C11" s="86" t="s">
        <v>17</v>
      </c>
    </row>
    <row r="12" spans="1:3" ht="21" customHeight="1" thickBot="1">
      <c r="A12" s="62" t="s">
        <v>1</v>
      </c>
      <c r="B12" s="51"/>
      <c r="C12" s="89"/>
    </row>
    <row r="13" spans="1:3" ht="21" customHeight="1" thickBot="1">
      <c r="A13" s="62" t="s">
        <v>2</v>
      </c>
      <c r="B13" s="51"/>
      <c r="C13" s="89"/>
    </row>
    <row r="14" spans="1:3" ht="21" customHeight="1" thickBot="1">
      <c r="A14" s="62" t="s">
        <v>4</v>
      </c>
      <c r="B14" s="51"/>
      <c r="C14" s="89"/>
    </row>
    <row r="15" spans="1:3" ht="21" customHeight="1" thickBot="1">
      <c r="A15" s="62" t="s">
        <v>5</v>
      </c>
      <c r="B15" s="51"/>
      <c r="C15" s="89"/>
    </row>
    <row r="16" spans="1:3" ht="21" customHeight="1" thickBot="1">
      <c r="A16" s="62" t="s">
        <v>6</v>
      </c>
      <c r="B16" s="51"/>
      <c r="C16" s="89"/>
    </row>
    <row r="17" spans="1:3" ht="21" customHeight="1" thickBot="1">
      <c r="A17" s="62" t="s">
        <v>7</v>
      </c>
      <c r="B17" s="51"/>
      <c r="C17" s="89"/>
    </row>
    <row r="18" spans="1:3" ht="21" customHeight="1" thickBot="1">
      <c r="A18" s="62" t="s">
        <v>8</v>
      </c>
      <c r="B18" s="51"/>
      <c r="C18" s="89"/>
    </row>
    <row r="19" spans="1:3" ht="21" customHeight="1" thickBot="1">
      <c r="A19" s="62" t="s">
        <v>9</v>
      </c>
      <c r="B19" s="51"/>
      <c r="C19" s="89"/>
    </row>
    <row r="20" spans="1:3" ht="21" customHeight="1" thickBot="1">
      <c r="A20" s="62" t="s">
        <v>10</v>
      </c>
      <c r="B20" s="51"/>
      <c r="C20" s="89"/>
    </row>
    <row r="21" spans="1:3" ht="21" customHeight="1" thickBot="1">
      <c r="A21" s="62" t="s">
        <v>11</v>
      </c>
      <c r="B21" s="51"/>
      <c r="C21" s="89"/>
    </row>
    <row r="22" spans="1:3" ht="21" customHeight="1" thickBot="1">
      <c r="A22" s="62" t="s">
        <v>12</v>
      </c>
      <c r="B22" s="51"/>
      <c r="C22" s="89"/>
    </row>
    <row r="23" spans="1:3" ht="21" customHeight="1" thickBot="1">
      <c r="A23" s="62" t="s">
        <v>51</v>
      </c>
      <c r="B23" s="51"/>
      <c r="C23" s="89"/>
    </row>
    <row r="24" spans="1:3" ht="21" customHeight="1" thickBot="1">
      <c r="A24" s="62" t="s">
        <v>52</v>
      </c>
      <c r="B24" s="51"/>
      <c r="C24" s="89"/>
    </row>
    <row r="25" spans="1:3" ht="21" customHeight="1" thickBot="1">
      <c r="A25" s="62" t="s">
        <v>46</v>
      </c>
      <c r="B25" s="51"/>
      <c r="C25" s="89"/>
    </row>
    <row r="26" spans="1:3" ht="21" customHeight="1" thickBot="1">
      <c r="A26" s="62" t="s">
        <v>45</v>
      </c>
      <c r="B26" s="51"/>
      <c r="C26" s="89"/>
    </row>
    <row r="27" spans="1:3" ht="21" customHeight="1" thickBot="1">
      <c r="A27" s="62" t="s">
        <v>47</v>
      </c>
      <c r="B27" s="51"/>
      <c r="C27" s="89"/>
    </row>
    <row r="28" spans="1:3" ht="21" customHeight="1" thickBot="1">
      <c r="A28" s="62" t="s">
        <v>48</v>
      </c>
      <c r="B28" s="51"/>
      <c r="C28" s="89"/>
    </row>
    <row r="29" spans="1:3" ht="21" customHeight="1" thickBot="1">
      <c r="A29" s="62" t="s">
        <v>49</v>
      </c>
      <c r="B29" s="51"/>
      <c r="C29" s="89"/>
    </row>
    <row r="30" spans="1:3" ht="21" customHeight="1" thickBot="1">
      <c r="A30" s="62" t="s">
        <v>50</v>
      </c>
      <c r="B30" s="51"/>
      <c r="C30" s="89"/>
    </row>
    <row r="31" spans="1:3" ht="21" customHeight="1" thickBot="1">
      <c r="A31" s="62" t="s">
        <v>57</v>
      </c>
      <c r="B31" s="51"/>
      <c r="C31" s="89"/>
    </row>
    <row r="32" spans="1:3" ht="21" customHeight="1" thickBot="1">
      <c r="A32" s="62" t="s">
        <v>23</v>
      </c>
      <c r="B32" s="51"/>
      <c r="C32" s="89"/>
    </row>
    <row r="33" spans="1:3">
      <c r="A33" s="30"/>
      <c r="B33" s="28"/>
      <c r="C33" s="28"/>
    </row>
    <row r="34" spans="1:3">
      <c r="A34" s="30" t="s">
        <v>84</v>
      </c>
      <c r="B34" s="28"/>
      <c r="C34" s="28"/>
    </row>
  </sheetData>
  <sheetProtection password="CCF6" sheet="1" objects="1" scenarios="1"/>
  <mergeCells count="4">
    <mergeCell ref="A10:A11"/>
    <mergeCell ref="B10:C10"/>
    <mergeCell ref="A2:C3"/>
    <mergeCell ref="A1:C1"/>
  </mergeCells>
  <printOptions horizontalCentered="1" verticalCentered="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Content_x0020_ClassificationTaxHTField1 xmlns="3b341044-0cd2-4806-a9f6-495c3fa5e2e2">
      <Terms xmlns="http://schemas.microsoft.com/office/infopath/2007/PartnerControls"/>
    </Content_x0020_ClassificationTaxHTField1>
    <Description1 xmlns="c4fe4be5-56f4-467e-b4a4-a4b064910afa" xsi:nil="true"/>
    <fdb4a996203346eb9cb69409afff9ae0 xmlns="0d748789-2701-4cb5-b781-e71c6c024ee3" xsi:nil="true"/>
    <Document_x0020_CategoryTaxHTField0 xmlns="1c905b94-56aa-4d3a-adc2-fbcde3a8a0b1">
      <Terms xmlns="http://schemas.microsoft.com/office/infopath/2007/PartnerControls"/>
    </Document_x0020_CategoryTaxHTField0>
    <OldUrl xmlns="e581e1af-00ea-413a-8e75-837892944e8f" xsi:nil="true"/>
    <COCIS_x0020_KeywordsTaxHTField0 xmlns="3b341044-0cd2-4806-a9f6-495c3fa5e2e2">
      <Terms xmlns="http://schemas.microsoft.com/office/infopath/2007/PartnerControls"/>
    </COCIS_x0020_KeywordsTaxHTField0>
    <TaxCatchAll xmlns="c4fe4be5-56f4-467e-b4a4-a4b064910af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file>

<file path=customXml/item4.xml><?xml version="1.0" encoding="utf-8"?>
<?mso-contentType ?>
<SharedContentType xmlns="Microsoft.SharePoint.Taxonomy.ContentTypeSync" SourceId="85a7ac07-ab73-4fc2-8369-0bd908e476e7" ContentTypeId="0x010100EA5EA32CF4385549BFA194A0FF8BD22E" PreviousValue="false"/>
</file>

<file path=customXml/item5.xml><?xml version="1.0" encoding="utf-8"?>
<ct:contentTypeSchema xmlns:ct="http://schemas.microsoft.com/office/2006/metadata/contentType" xmlns:ma="http://schemas.microsoft.com/office/2006/metadata/properties/metaAttributes" ct:_="" ma:_="" ma:contentTypeName="The City of Calgary Document" ma:contentTypeID="0x010100EA5EA32CF4385549BFA194A0FF8BD22E006BE71257A922CF4C97539597CA43CDF9" ma:contentTypeVersion="8" ma:contentTypeDescription="" ma:contentTypeScope="" ma:versionID="e99cc61d2ff0fac45e874327aa5a9774">
  <xsd:schema xmlns:xsd="http://www.w3.org/2001/XMLSchema" xmlns:xs="http://www.w3.org/2001/XMLSchema" xmlns:p="http://schemas.microsoft.com/office/2006/metadata/properties" xmlns:ns2="c4fe4be5-56f4-467e-b4a4-a4b064910afa" xmlns:ns3="3b341044-0cd2-4806-a9f6-495c3fa5e2e2" xmlns:ns4="1c905b94-56aa-4d3a-adc2-fbcde3a8a0b1" xmlns:ns5="0d748789-2701-4cb5-b781-e71c6c024ee3" xmlns:ns6="e581e1af-00ea-413a-8e75-837892944e8f" targetNamespace="http://schemas.microsoft.com/office/2006/metadata/properties" ma:root="true" ma:fieldsID="567ed6838c8ace50d8659208535508dc" ns2:_="" ns3:_="" ns4:_="" ns5:_="" ns6:_="">
    <xsd:import namespace="c4fe4be5-56f4-467e-b4a4-a4b064910afa"/>
    <xsd:import namespace="3b341044-0cd2-4806-a9f6-495c3fa5e2e2"/>
    <xsd:import namespace="1c905b94-56aa-4d3a-adc2-fbcde3a8a0b1"/>
    <xsd:import namespace="0d748789-2701-4cb5-b781-e71c6c024ee3"/>
    <xsd:import namespace="e581e1af-00ea-413a-8e75-837892944e8f"/>
    <xsd:element name="properties">
      <xsd:complexType>
        <xsd:sequence>
          <xsd:element name="documentManagement">
            <xsd:complexType>
              <xsd:all>
                <xsd:element ref="ns2:TaxCatchAll" minOccurs="0"/>
                <xsd:element ref="ns2:TaxCatchAllLabel" minOccurs="0"/>
                <xsd:element ref="ns2:Description1" minOccurs="0"/>
                <xsd:element ref="ns2:_dlc_DocId" minOccurs="0"/>
                <xsd:element ref="ns2:_dlc_DocIdUrl" minOccurs="0"/>
                <xsd:element ref="ns2:_dlc_DocIdPersistId" minOccurs="0"/>
                <xsd:element ref="ns3:Content_x0020_ClassificationTaxHTField1" minOccurs="0"/>
                <xsd:element ref="ns3:COCIS_x0020_KeywordsTaxHTField0" minOccurs="0"/>
                <xsd:element ref="ns4:Document_x0020_CategoryTaxHTField0" minOccurs="0"/>
                <xsd:element ref="ns5:fdb4a996203346eb9cb69409afff9ae0" minOccurs="0"/>
                <xsd:element ref="ns6:OldUr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fe4be5-56f4-467e-b4a4-a4b064910afa"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7eb5aed8-fa55-4087-9d7c-5373d1548adf}" ma:internalName="TaxCatchAll" ma:showField="CatchAllData" ma:web="9e30fa77-001b-49d5-9da1-de3ed4bcdf90">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7eb5aed8-fa55-4087-9d7c-5373d1548adf}" ma:internalName="TaxCatchAllLabel" ma:readOnly="true" ma:showField="CatchAllDataLabel" ma:web="9e30fa77-001b-49d5-9da1-de3ed4bcdf90">
      <xsd:complexType>
        <xsd:complexContent>
          <xsd:extension base="dms:MultiChoiceLookup">
            <xsd:sequence>
              <xsd:element name="Value" type="dms:Lookup" maxOccurs="unbounded" minOccurs="0" nillable="true"/>
            </xsd:sequence>
          </xsd:extension>
        </xsd:complexContent>
      </xsd:complexType>
    </xsd:element>
    <xsd:element name="Description1" ma:index="10" nillable="true" ma:displayName="Description" ma:description="Description field to elaborate the purpose of this item." ma:internalName="Description1">
      <xsd:simpleType>
        <xsd:restriction base="dms:Note">
          <xsd:maxLength value="255"/>
        </xsd:restriction>
      </xsd:simpleType>
    </xsd:element>
    <xsd:element name="_dlc_DocId" ma:index="11" nillable="true" ma:displayName="Document ID Value" ma:description="The value of the document ID assigned to this item." ma:internalName="_dlc_DocId" ma:readOnly="true">
      <xsd:simpleType>
        <xsd:restriction base="dms:Text"/>
      </xsd:simpleType>
    </xsd:element>
    <xsd:element name="_dlc_DocIdUrl" ma:index="1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3b341044-0cd2-4806-a9f6-495c3fa5e2e2" elementFormDefault="qualified">
    <xsd:import namespace="http://schemas.microsoft.com/office/2006/documentManagement/types"/>
    <xsd:import namespace="http://schemas.microsoft.com/office/infopath/2007/PartnerControls"/>
    <xsd:element name="Content_x0020_ClassificationTaxHTField1" ma:index="14" nillable="true" ma:displayName="Content Classification_1" ma:hidden="true" ma:internalName="Content_x0020_ClassificationTaxHTField1">
      <xsd:simpleType>
        <xsd:restriction base="dms:Note"/>
      </xsd:simpleType>
    </xsd:element>
    <xsd:element name="COCIS_x0020_KeywordsTaxHTField0" ma:index="16" nillable="true" ma:taxonomy="true" ma:internalName="COCIS_x0020_KeywordsTaxHTField0" ma:taxonomyFieldName="COCIS_x0020_Keywords" ma:displayName="COCIS Keywords" ma:default="" ma:fieldId="{593ecbb7-08b9-4baf-805b-9ab7856d328b}" ma:taxonomyMulti="true" ma:sspId="85a7ac07-ab73-4fc2-8369-0bd908e476e7" ma:termSetId="e4fd5add-ea06-4909-9630-a248fec1a657"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c905b94-56aa-4d3a-adc2-fbcde3a8a0b1" elementFormDefault="qualified">
    <xsd:import namespace="http://schemas.microsoft.com/office/2006/documentManagement/types"/>
    <xsd:import namespace="http://schemas.microsoft.com/office/infopath/2007/PartnerControls"/>
    <xsd:element name="Document_x0020_CategoryTaxHTField0" ma:index="18" nillable="true" ma:taxonomy="true" ma:internalName="Document_x0020_CategoryTaxHTField0" ma:taxonomyFieldName="Document_x0020_Category" ma:displayName="Document Category" ma:default="" ma:fieldId="{2a5aac9a-77fd-4925-9c02-e45c860076e5}" ma:taxonomyMulti="true" ma:sspId="85a7ac07-ab73-4fc2-8369-0bd908e476e7" ma:termSetId="58f983ec-c6ad-4005-a71a-560397a9d0fb" ma:anchorId="157cc4fa-ad5a-46a5-98d6-53c5bb4d753c"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d748789-2701-4cb5-b781-e71c6c024ee3" elementFormDefault="qualified">
    <xsd:import namespace="http://schemas.microsoft.com/office/2006/documentManagement/types"/>
    <xsd:import namespace="http://schemas.microsoft.com/office/infopath/2007/PartnerControls"/>
    <xsd:element name="fdb4a996203346eb9cb69409afff9ae0" ma:index="20" nillable="true" ma:displayName="Content Classification_0" ma:hidden="true" ma:internalName="fdb4a996203346eb9cb69409afff9ae00">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581e1af-00ea-413a-8e75-837892944e8f" elementFormDefault="qualified">
    <xsd:import namespace="http://schemas.microsoft.com/office/2006/documentManagement/types"/>
    <xsd:import namespace="http://schemas.microsoft.com/office/infopath/2007/PartnerControls"/>
    <xsd:element name="OldUrl" ma:index="21" nillable="true" ma:displayName="OldUrl" ma:internalName="OldUrl">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94803F8-21E6-4E1F-AF34-4C7C5A4F250A}"/>
</file>

<file path=customXml/itemProps2.xml><?xml version="1.0" encoding="utf-8"?>
<ds:datastoreItem xmlns:ds="http://schemas.openxmlformats.org/officeDocument/2006/customXml" ds:itemID="{3B048E59-2F59-463A-9D50-7A3BA81EBCF5}"/>
</file>

<file path=customXml/itemProps3.xml><?xml version="1.0" encoding="utf-8"?>
<ds:datastoreItem xmlns:ds="http://schemas.openxmlformats.org/officeDocument/2006/customXml" ds:itemID="{117AC830-6E51-4012-91B6-B07DB372FE1A}"/>
</file>

<file path=customXml/itemProps4.xml><?xml version="1.0" encoding="utf-8"?>
<ds:datastoreItem xmlns:ds="http://schemas.openxmlformats.org/officeDocument/2006/customXml" ds:itemID="{3471662E-68EB-494C-99F6-4032E7A5CA22}"/>
</file>

<file path=customXml/itemProps5.xml><?xml version="1.0" encoding="utf-8"?>
<ds:datastoreItem xmlns:ds="http://schemas.openxmlformats.org/officeDocument/2006/customXml" ds:itemID="{EE2ED8EA-E9CB-4C48-8912-1F390AE597B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Introduction</vt:lpstr>
      <vt:lpstr>Getting Started</vt:lpstr>
      <vt:lpstr>Mixed Recycling</vt:lpstr>
      <vt:lpstr>Other Recycling</vt:lpstr>
      <vt:lpstr>Waste</vt:lpstr>
      <vt:lpstr>Results</vt:lpstr>
      <vt:lpstr>Recommendations</vt:lpstr>
      <vt:lpstr>What Goes Where</vt:lpstr>
      <vt:lpstr>Printable Data Collection Sheet</vt:lpstr>
      <vt:lpstr>RecCalc</vt:lpstr>
      <vt:lpstr>'Printable Data Collection Sheet'!OLE_LINK8</vt:lpstr>
      <vt:lpstr>Results!Print_Area</vt:lpstr>
      <vt:lpstr>'What Goes Where'!Print_Area</vt:lpstr>
    </vt:vector>
  </TitlesOfParts>
  <Company>The City of Calgary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ICI Waste Assessment Tool</dc:title>
  <dc:creator>lrminuk</dc:creator>
  <cp:lastModifiedBy>dhetherington</cp:lastModifiedBy>
  <cp:lastPrinted>2015-12-01T21:37:41Z</cp:lastPrinted>
  <dcterms:created xsi:type="dcterms:W3CDTF">2015-03-19T20:39:22Z</dcterms:created>
  <dcterms:modified xsi:type="dcterms:W3CDTF">2015-12-07T18:02:14Z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0x010100EA5EA32CF4385549BFA194A0FF8BD22E006BE71257A922CF4C97539597CA43CDF9</vt:lpwstr>
  </property>
  <property fmtid="{D5CDD505-2E9C-101B-9397-08002B2CF9AE}" pid="3" name="COCIS Keywords">
    <vt:lpwstr/>
  </property>
  <property fmtid="{D5CDD505-2E9C-101B-9397-08002B2CF9AE}" pid="4" name="Document Category">
    <vt:lpwstr/>
  </property>
  <property fmtid="{D5CDD505-2E9C-101B-9397-08002B2CF9AE}" pid="5" name="Content Classification">
    <vt:lpwstr/>
  </property>
</Properties>
</file>